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einternational-my.sharepoint.com/personal/wendyg_p-r-i_org/Documents/Desktop/Brake Lining/"/>
    </mc:Choice>
  </mc:AlternateContent>
  <xr:revisionPtr revIDLastSave="0" documentId="8_{9DF9823D-7051-47F8-91E9-0C4B1F5BEAE7}" xr6:coauthVersionLast="45" xr6:coauthVersionMax="45" xr10:uidLastSave="{00000000-0000-0000-0000-000000000000}"/>
  <workbookProtection workbookAlgorithmName="SHA-512" workbookHashValue="Xlqap3ZH6Uyy0306X0eDxpnDiUlcrZxKRZM4zRdeg4+YB8Tuojg66fE9eI/MngZvM6+w8bC1cX0mr0IqwKkNSw==" workbookSaltValue="sgAdhmBwFNwqhLLjUZ46IA==" workbookSpinCount="100000" lockStructure="1"/>
  <bookViews>
    <workbookView xWindow="-110" yWindow="-110" windowWidth="19420" windowHeight="10420" xr2:uid="{00000000-000D-0000-FFFF-FFFF00000000}"/>
  </bookViews>
  <sheets>
    <sheet name="Test Parameters" sheetId="1" r:id="rId1"/>
    <sheet name="Data Sheet 1" sheetId="18" r:id="rId2"/>
    <sheet name="Data Sheet 2" sheetId="17" r:id="rId3"/>
    <sheet name="TEST 1" sheetId="13" r:id="rId4"/>
    <sheet name="TEST 2" sheetId="19" r:id="rId5"/>
    <sheet name="TEST 3" sheetId="20" r:id="rId6"/>
    <sheet name="Drop Down Box Info" sheetId="16" state="hidden" r:id="rId7"/>
  </sheets>
  <definedNames>
    <definedName name="_xlnm.Print_Area" localSheetId="1">'Data Sheet 1'!$A$1:$Q$63</definedName>
    <definedName name="_xlnm.Print_Area" localSheetId="2">'Data Sheet 2'!$A$1:$Q$40</definedName>
    <definedName name="_xlnm.Print_Area" localSheetId="3">'TEST 1'!$A$1:$M$62</definedName>
    <definedName name="_xlnm.Print_Area" localSheetId="4">'TEST 2'!$A$1:$M$62</definedName>
    <definedName name="_xlnm.Print_Area" localSheetId="5">'TEST 3'!$A$1:$M$62</definedName>
    <definedName name="_xlnm.Print_Area" localSheetId="0">'Test Parameters'!$A$1:$Q$59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8" l="1"/>
  <c r="H12" i="18"/>
  <c r="C12" i="18"/>
  <c r="D48" i="18" l="1"/>
  <c r="D47" i="18"/>
  <c r="D39" i="18"/>
  <c r="D38" i="18"/>
  <c r="D30" i="18"/>
  <c r="D29" i="18"/>
  <c r="H15" i="17"/>
  <c r="H14" i="17"/>
  <c r="D14" i="17"/>
  <c r="D15" i="17"/>
  <c r="I3" i="20"/>
  <c r="I3" i="19"/>
  <c r="I3" i="13"/>
  <c r="H13" i="17"/>
  <c r="D13" i="17"/>
  <c r="P47" i="18"/>
  <c r="O47" i="18"/>
  <c r="N47" i="18"/>
  <c r="P46" i="18"/>
  <c r="O46" i="18"/>
  <c r="N46" i="18"/>
  <c r="D46" i="18"/>
  <c r="D37" i="18"/>
  <c r="P29" i="18"/>
  <c r="O29" i="18"/>
  <c r="N29" i="18"/>
  <c r="P28" i="18"/>
  <c r="O28" i="18"/>
  <c r="N28" i="18"/>
  <c r="D28" i="18"/>
  <c r="N3" i="18"/>
  <c r="N3" i="17"/>
  <c r="D16" i="17" l="1"/>
  <c r="H16" i="17"/>
  <c r="D49" i="18"/>
  <c r="A21" i="16" s="1"/>
  <c r="H18" i="17"/>
  <c r="D18" i="17"/>
  <c r="D31" i="18"/>
  <c r="D40" i="18"/>
  <c r="H38" i="18" s="1"/>
  <c r="L13" i="17"/>
  <c r="L15" i="17"/>
  <c r="L14" i="17"/>
  <c r="L48" i="18"/>
  <c r="H47" i="18" l="1"/>
  <c r="H48" i="18"/>
  <c r="H46" i="18"/>
  <c r="H58" i="18" s="1"/>
  <c r="H29" i="18"/>
  <c r="A20" i="16"/>
  <c r="H37" i="18"/>
  <c r="H39" i="18"/>
  <c r="H28" i="18"/>
  <c r="H30" i="18"/>
  <c r="L30" i="18"/>
  <c r="L18" i="17"/>
  <c r="L16" i="17"/>
  <c r="D58" i="18" l="1"/>
  <c r="H57" i="18"/>
  <c r="D57" i="18"/>
  <c r="H56" i="18"/>
  <c r="D56" i="18"/>
  <c r="H60" i="18" l="1"/>
  <c r="D60" i="18"/>
  <c r="A17" i="16"/>
  <c r="H43" i="1"/>
  <c r="A16" i="16" s="1"/>
  <c r="A18" i="16" s="1"/>
  <c r="G39" i="1"/>
  <c r="I30" i="1"/>
  <c r="I21" i="1"/>
  <c r="A22" i="16" l="1"/>
  <c r="A23" i="16"/>
  <c r="A19" i="16"/>
  <c r="H45" i="1" s="1"/>
  <c r="I15" i="1"/>
  <c r="I14" i="1"/>
  <c r="I24" i="1"/>
  <c r="I13" i="1"/>
</calcChain>
</file>

<file path=xl/sharedStrings.xml><?xml version="1.0" encoding="utf-8"?>
<sst xmlns="http://schemas.openxmlformats.org/spreadsheetml/2006/main" count="390" uniqueCount="147">
  <si>
    <t>APPLICATION NO.</t>
  </si>
  <si>
    <t>PRI USE ONLY</t>
  </si>
  <si>
    <t>TEST RESULTS</t>
  </si>
  <si>
    <t>TEST 1</t>
  </si>
  <si>
    <t>TEST 2</t>
  </si>
  <si>
    <t>TEST 3</t>
  </si>
  <si>
    <t>AVERAGE</t>
  </si>
  <si>
    <t>END OF TEST DATE</t>
  </si>
  <si>
    <t>REVIEWER COMMENTS:</t>
  </si>
  <si>
    <t>BRAKE POWER FADE INDEX</t>
  </si>
  <si>
    <t>THE MAXIMUM PERMITTED PERCENTAGE DEVIATION FROM AVERAGE FOR ONE TEST AT ANY PRESSURE LISTED ABOVE IS ±20%.</t>
  </si>
  <si>
    <t>TEST PARAMETER DETAILS</t>
  </si>
  <si>
    <t>MAX</t>
  </si>
  <si>
    <t>DECEL</t>
  </si>
  <si>
    <t>TIME</t>
  </si>
  <si>
    <t>SPEED</t>
  </si>
  <si>
    <t>NO.</t>
  </si>
  <si>
    <t>STROKE</t>
  </si>
  <si>
    <t>AVG.</t>
  </si>
  <si>
    <t>STOP</t>
  </si>
  <si>
    <t>ACTUAL</t>
  </si>
  <si>
    <t>TORQUE</t>
  </si>
  <si>
    <t>TEST #</t>
  </si>
  <si>
    <t>PRESSURE</t>
  </si>
  <si>
    <t>MINIMUM</t>
  </si>
  <si>
    <t>INITIAL</t>
  </si>
  <si>
    <t>dd-mmm-yy</t>
  </si>
  <si>
    <t>17 - 20,000 lb GAWR Drive Axle</t>
  </si>
  <si>
    <t>Pre 8/1/2011 12,000 lb GAWR Steer Axle 6 x 4 Tractor</t>
  </si>
  <si>
    <t>Post 8/1/2011 12,000 lb GAWR Steer Axle 6 x 4 Tractor</t>
  </si>
  <si>
    <t>Pre 8/1/2011 12,000 lb GAWR Steer Axle 4 x 2 Tractor</t>
  </si>
  <si>
    <t>Post 8/1/2011 12,000 lb GAWR Steer Axle 4 x 2 Tractor</t>
  </si>
  <si>
    <t>22 - 23,000 lb GAWR Drive Axle</t>
  </si>
  <si>
    <t>Other</t>
  </si>
  <si>
    <t>Full Cast</t>
  </si>
  <si>
    <t>Yes</t>
  </si>
  <si>
    <t>No</t>
  </si>
  <si>
    <t>Unknown</t>
  </si>
  <si>
    <t>N/A</t>
  </si>
  <si>
    <t>DRUM BRAKE DATA SUMMARY SUBMISSION SHEET</t>
  </si>
  <si>
    <t>BRAKE INFORMATION</t>
  </si>
  <si>
    <t>TYPE</t>
  </si>
  <si>
    <t>MANUFACTURER</t>
  </si>
  <si>
    <t>FMSI® NUMBER</t>
  </si>
  <si>
    <t>Select Brake Type</t>
  </si>
  <si>
    <t>Select Manufacturer</t>
  </si>
  <si>
    <t>Bendix</t>
  </si>
  <si>
    <t>Meritor</t>
  </si>
  <si>
    <t>Select FMSI</t>
  </si>
  <si>
    <t>Composite</t>
  </si>
  <si>
    <t>Type 24</t>
  </si>
  <si>
    <t>Type 30</t>
  </si>
  <si>
    <t>PART NUMBER</t>
  </si>
  <si>
    <t>AIR CHAMBER INFORMATION</t>
  </si>
  <si>
    <t>Select Chamber Type</t>
  </si>
  <si>
    <t>Select Slack Length</t>
  </si>
  <si>
    <t>Stamped</t>
  </si>
  <si>
    <t>Welded</t>
  </si>
  <si>
    <t>Select Table Type</t>
  </si>
  <si>
    <t>Brake Type</t>
  </si>
  <si>
    <t>80 psi Min Torque</t>
  </si>
  <si>
    <t>80 psi Max Torque</t>
  </si>
  <si>
    <t>20 psi Min Torque</t>
  </si>
  <si>
    <t>20 psi Max Torque</t>
  </si>
  <si>
    <t>17 - 20,000 lb GAWR Trailer Axle</t>
  </si>
  <si>
    <t>22 - 23,000 lb GAWR Trailer Axle</t>
  </si>
  <si>
    <t>TEST CONDITIONS</t>
  </si>
  <si>
    <t>VEHICLE CONFIGURATION</t>
  </si>
  <si>
    <t>(per RP628C-3 Table 2 or Table 3)</t>
  </si>
  <si>
    <t>GROSS AXLE WEIGHT RATING (GAWR), lbs</t>
  </si>
  <si>
    <t>STATIC LOADED TIRE RADIUS (SLR), in</t>
  </si>
  <si>
    <t>THEORETICAL TEST INERTIA, slug·ft²</t>
  </si>
  <si>
    <t>ACTUAL TEST INERTIA, slug·ft²</t>
  </si>
  <si>
    <t>Select Rotation</t>
  </si>
  <si>
    <t>FRICTION / MANUFACTURING FACILITY</t>
  </si>
  <si>
    <t>DOES THIS FRICTION MATERIAL CONTAIN ASBESTOS?</t>
  </si>
  <si>
    <t>IS THE FRICTION MATERIAL MANUFACTURING FACILITY QUALITY CERTIFICATE ATTACHED?</t>
  </si>
  <si>
    <t>HAS THIS FRICTION MATERIAL EVER BEEN INSTALLED AND TESTED AS PART OF A VEHICLE CERTIFIED TO FMVSS 121?</t>
  </si>
  <si>
    <t>END OF TEST DATES</t>
  </si>
  <si>
    <t>20 lbf/in² BRAKE RETARDATION AVERAGE TORQUE VALUES (lbf·in)</t>
  </si>
  <si>
    <t>DEVIATION
FROM
AVERAGE</t>
  </si>
  <si>
    <t>40 lbf/in² BRAKE RETARDATION AVERAGE TORQUE VALUES (lbf·in)</t>
  </si>
  <si>
    <t>MAXIMUM</t>
  </si>
  <si>
    <t>80 lbf/in² BRAKE RETARDATION AVERAGE TORQUE VALUES (lbf·in)</t>
  </si>
  <si>
    <t>RP-628-C
TABLE 3
RECOMMENDATIONS</t>
  </si>
  <si>
    <t>RP-628-C
TABLE 2
RECOMMENDATIONS</t>
  </si>
  <si>
    <t>PRESSURE PERCENTAGE DEVIATION</t>
  </si>
  <si>
    <t>20 lbf/in²</t>
  </si>
  <si>
    <t>40 lbf/in²</t>
  </si>
  <si>
    <t>80 lbf/in²</t>
  </si>
  <si>
    <t>Overall</t>
  </si>
  <si>
    <t>MAXIMUM
BRAKE PRESSURE
SNUB 1 (lbf/in²)</t>
  </si>
  <si>
    <t>MAXIMUM
BRAKE PRESSURE
SNUB 10 (lbf/in²)</t>
  </si>
  <si>
    <t>PERCENTAGE
CHANGE
SNUB 1 TO 10</t>
  </si>
  <si>
    <t>lbf/in²</t>
  </si>
  <si>
    <t>mi/h</t>
  </si>
  <si>
    <t>s</t>
  </si>
  <si>
    <t>lbf·in</t>
  </si>
  <si>
    <t>in</t>
  </si>
  <si>
    <t>ft/s²</t>
  </si>
  <si>
    <t>RETARDATION
FORCE FACTOR</t>
  </si>
  <si>
    <t>REQUIRED</t>
  </si>
  <si>
    <t>AVG</t>
  </si>
  <si>
    <t>RETARDATION FORCE FACTOR TEST (50 mi/h)</t>
  </si>
  <si>
    <t>RELEASE</t>
  </si>
  <si>
    <t>INITIAL TEMP</t>
  </si>
  <si>
    <t>BRAKE POWER TEST (50-15 mi/h SNUBS, 9.0 ft/s² DECELERATION RATE)</t>
  </si>
  <si>
    <t>RECOVERY (30 mi/s STOPS, 12 FT/S² DECELERATION RATE)</t>
  </si>
  <si>
    <t>(must be +0 / -2% Per FMVSS-TP-121D-01)</t>
  </si>
  <si>
    <t>HOT STOP (20 mi/h STOP, 14 ft/s² DECELERATION RATE)</t>
  </si>
  <si>
    <t>°F</t>
  </si>
  <si>
    <t>Right Hand</t>
  </si>
  <si>
    <t>Left Hand</t>
  </si>
  <si>
    <t>DIRECTION OF DISC ROTATION</t>
  </si>
  <si>
    <t>BRAKE DISC INFORMATION</t>
  </si>
  <si>
    <t>Air Disc Brake</t>
  </si>
  <si>
    <t>Knorr</t>
  </si>
  <si>
    <t>Wabco</t>
  </si>
  <si>
    <t>Haldex</t>
  </si>
  <si>
    <t>Select Disc Type</t>
  </si>
  <si>
    <t>Type 16</t>
  </si>
  <si>
    <t>Type 18</t>
  </si>
  <si>
    <t>Type 20</t>
  </si>
  <si>
    <t>Type 22</t>
  </si>
  <si>
    <t>Enter Disc Diameter</t>
  </si>
  <si>
    <t>8577-D1441</t>
  </si>
  <si>
    <t>8323-D1203</t>
  </si>
  <si>
    <t>8479-D1369</t>
  </si>
  <si>
    <t>8425-D1310</t>
  </si>
  <si>
    <t>8426-D1311</t>
  </si>
  <si>
    <t>8427-D1312</t>
  </si>
  <si>
    <t>8435-D1323</t>
  </si>
  <si>
    <t>8515-D1407</t>
  </si>
  <si>
    <t>8556-F1438</t>
  </si>
  <si>
    <t>8727-D1518</t>
  </si>
  <si>
    <t>8733-D1525</t>
  </si>
  <si>
    <t>8734-D1526</t>
  </si>
  <si>
    <t>8735-D1527</t>
  </si>
  <si>
    <t>8771-D1560</t>
  </si>
  <si>
    <t>8795-D1583</t>
  </si>
  <si>
    <t>DISC BRAKE DATA SUMMARY SUBMISSION SHEET</t>
  </si>
  <si>
    <t>BRAKE DISC MASS (lbs)</t>
  </si>
  <si>
    <r>
      <t>BRAKE DISC SURFACE FINISH (µin, R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)</t>
    </r>
  </si>
  <si>
    <t>INBOARD</t>
  </si>
  <si>
    <t>PAD</t>
  </si>
  <si>
    <t>DISC</t>
  </si>
  <si>
    <t>DISC DIAMETER,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</si>
</sst>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0.0"/>
    <numFmt numFmtId="166" formatCode="[$-409]d\-mmm\-yy;@"/>
    <numFmt numFmtId="167" formatCode="dd\-mmm\-yy"/>
    <numFmt numFmtId="168" formatCode="#,##0.0"/>
  </numFmts>
  <fonts count="10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ouble">
        <color indexed="64"/>
      </left>
      <right style="double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3" xfId="0" applyBorder="1" applyAlignment="1">
      <alignment vertical="center"/>
    </xf>
    <xf numFmtId="49" fontId="0" fillId="0" borderId="44" xfId="0" applyNumberFormat="1" applyFill="1" applyBorder="1" applyAlignment="1">
      <alignment vertical="center"/>
    </xf>
    <xf numFmtId="49" fontId="0" fillId="0" borderId="44" xfId="0" applyNumberFormat="1" applyFill="1" applyBorder="1" applyAlignment="1">
      <alignment horizontal="right" vertical="center"/>
    </xf>
    <xf numFmtId="49" fontId="0" fillId="0" borderId="44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0" fillId="0" borderId="29" xfId="0" applyNumberFormat="1" applyFill="1" applyBorder="1" applyAlignment="1">
      <alignment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16" xfId="0" applyNumberForma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67" fontId="4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7" fontId="4" fillId="0" borderId="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49" xfId="0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49" fontId="0" fillId="0" borderId="31" xfId="0" applyNumberFormat="1" applyFill="1" applyBorder="1" applyAlignment="1">
      <alignment vertical="center"/>
    </xf>
    <xf numFmtId="49" fontId="0" fillId="0" borderId="31" xfId="0" applyNumberFormat="1" applyFill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166" fontId="2" fillId="0" borderId="8" xfId="0" applyNumberFormat="1" applyFont="1" applyBorder="1" applyAlignment="1" applyProtection="1">
      <alignment horizontal="center"/>
      <protection locked="0"/>
    </xf>
    <xf numFmtId="166" fontId="2" fillId="0" borderId="12" xfId="0" applyNumberFormat="1" applyFont="1" applyBorder="1" applyAlignment="1" applyProtection="1">
      <alignment horizontal="center"/>
      <protection locked="0"/>
    </xf>
    <xf numFmtId="166" fontId="2" fillId="0" borderId="9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49" fontId="5" fillId="0" borderId="20" xfId="0" applyNumberFormat="1" applyFont="1" applyFill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49" fontId="0" fillId="0" borderId="29" xfId="0" applyNumberForma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49" fontId="0" fillId="0" borderId="29" xfId="0" applyNumberFormat="1" applyFill="1" applyBorder="1" applyAlignment="1" applyProtection="1">
      <alignment horizontal="center" vertical="center"/>
    </xf>
    <xf numFmtId="49" fontId="0" fillId="0" borderId="29" xfId="0" applyNumberFormat="1" applyFill="1" applyBorder="1" applyAlignment="1" applyProtection="1">
      <alignment horizontal="right" vertical="center"/>
    </xf>
    <xf numFmtId="49" fontId="0" fillId="0" borderId="29" xfId="0" applyNumberForma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0" borderId="33" xfId="0" applyNumberFormat="1" applyFill="1" applyBorder="1" applyAlignment="1" applyProtection="1">
      <alignment vertical="center"/>
    </xf>
    <xf numFmtId="49" fontId="0" fillId="0" borderId="33" xfId="0" applyNumberFormat="1" applyFill="1" applyBorder="1" applyAlignment="1" applyProtection="1">
      <alignment horizontal="right" vertical="center"/>
    </xf>
    <xf numFmtId="49" fontId="0" fillId="0" borderId="33" xfId="0" applyNumberForma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16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37" fontId="4" fillId="0" borderId="28" xfId="1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 wrapText="1"/>
    </xf>
    <xf numFmtId="3" fontId="4" fillId="0" borderId="49" xfId="0" applyNumberFormat="1" applyFont="1" applyBorder="1" applyAlignment="1" applyProtection="1">
      <alignment horizontal="center" vertical="center" wrapText="1"/>
    </xf>
    <xf numFmtId="49" fontId="0" fillId="0" borderId="20" xfId="0" applyNumberForma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49" fontId="4" fillId="0" borderId="6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vertical="center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vertical="center"/>
    </xf>
    <xf numFmtId="49" fontId="0" fillId="0" borderId="44" xfId="0" applyNumberFormat="1" applyFill="1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49" fontId="0" fillId="0" borderId="44" xfId="0" applyNumberFormat="1" applyFill="1" applyBorder="1" applyAlignment="1" applyProtection="1">
      <alignment horizontal="right" vertical="center"/>
    </xf>
    <xf numFmtId="49" fontId="0" fillId="0" borderId="44" xfId="0" applyNumberFormat="1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8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21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5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165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165" fontId="4" fillId="0" borderId="15" xfId="0" applyNumberFormat="1" applyFont="1" applyBorder="1" applyAlignment="1" applyProtection="1">
      <alignment horizontal="center"/>
      <protection locked="0"/>
    </xf>
    <xf numFmtId="1" fontId="4" fillId="0" borderId="48" xfId="0" applyNumberFormat="1" applyFont="1" applyBorder="1" applyAlignment="1" applyProtection="1">
      <alignment horizontal="center"/>
      <protection locked="0"/>
    </xf>
    <xf numFmtId="1" fontId="4" fillId="0" borderId="35" xfId="0" applyNumberFormat="1" applyFont="1" applyBorder="1" applyAlignment="1" applyProtection="1">
      <alignment horizont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25" xfId="0" applyNumberFormat="1" applyFont="1" applyFill="1" applyBorder="1" applyAlignment="1" applyProtection="1">
      <alignment horizontal="center"/>
      <protection locked="0"/>
    </xf>
    <xf numFmtId="1" fontId="4" fillId="0" borderId="19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1" fontId="4" fillId="0" borderId="21" xfId="0" applyNumberFormat="1" applyFont="1" applyBorder="1" applyAlignment="1" applyProtection="1">
      <alignment horizontal="center"/>
      <protection locked="0"/>
    </xf>
    <xf numFmtId="165" fontId="4" fillId="0" borderId="51" xfId="0" applyNumberFormat="1" applyFont="1" applyBorder="1" applyAlignment="1" applyProtection="1">
      <alignment horizontal="center"/>
      <protection locked="0"/>
    </xf>
    <xf numFmtId="2" fontId="4" fillId="0" borderId="51" xfId="0" applyNumberFormat="1" applyFont="1" applyBorder="1" applyAlignment="1" applyProtection="1">
      <alignment horizontal="center"/>
      <protection locked="0"/>
    </xf>
    <xf numFmtId="165" fontId="4" fillId="0" borderId="52" xfId="0" applyNumberFormat="1" applyFont="1" applyBorder="1" applyAlignment="1" applyProtection="1">
      <alignment horizontal="center"/>
      <protection locked="0"/>
    </xf>
    <xf numFmtId="1" fontId="4" fillId="0" borderId="53" xfId="0" applyNumberFormat="1" applyFont="1" applyBorder="1" applyAlignment="1" applyProtection="1">
      <alignment horizontal="center"/>
      <protection locked="0"/>
    </xf>
    <xf numFmtId="1" fontId="4" fillId="0" borderId="54" xfId="0" applyNumberFormat="1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2" fontId="4" fillId="0" borderId="51" xfId="0" applyNumberFormat="1" applyFont="1" applyFill="1" applyBorder="1" applyAlignment="1" applyProtection="1">
      <alignment horizontal="center"/>
      <protection locked="0"/>
    </xf>
    <xf numFmtId="2" fontId="4" fillId="0" borderId="55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Protection="1"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0" fontId="4" fillId="0" borderId="51" xfId="0" applyFont="1" applyBorder="1" applyProtection="1">
      <protection locked="0"/>
    </xf>
    <xf numFmtId="1" fontId="4" fillId="0" borderId="55" xfId="0" applyNumberFormat="1" applyFont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4" fillId="0" borderId="5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Protection="1"/>
    <xf numFmtId="0" fontId="4" fillId="0" borderId="56" xfId="0" applyFont="1" applyBorder="1" applyProtection="1"/>
    <xf numFmtId="0" fontId="2" fillId="0" borderId="33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37" fontId="4" fillId="0" borderId="40" xfId="1" applyNumberFormat="1" applyFont="1" applyFill="1" applyBorder="1" applyAlignment="1" applyProtection="1">
      <alignment horizontal="center" vertical="center"/>
      <protection locked="0"/>
    </xf>
    <xf numFmtId="37" fontId="4" fillId="0" borderId="42" xfId="1" applyNumberFormat="1" applyFont="1" applyFill="1" applyBorder="1" applyAlignment="1" applyProtection="1">
      <alignment horizontal="center" vertical="center"/>
      <protection locked="0"/>
    </xf>
    <xf numFmtId="37" fontId="4" fillId="0" borderId="41" xfId="1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39" fontId="4" fillId="0" borderId="40" xfId="1" applyNumberFormat="1" applyFont="1" applyFill="1" applyBorder="1" applyAlignment="1" applyProtection="1">
      <alignment horizontal="center" vertical="center"/>
      <protection locked="0"/>
    </xf>
    <xf numFmtId="39" fontId="4" fillId="0" borderId="42" xfId="1" applyNumberFormat="1" applyFont="1" applyFill="1" applyBorder="1" applyAlignment="1" applyProtection="1">
      <alignment horizontal="center" vertical="center"/>
      <protection locked="0"/>
    </xf>
    <xf numFmtId="39" fontId="4" fillId="0" borderId="41" xfId="1" applyNumberFormat="1" applyFont="1" applyFill="1" applyBorder="1" applyAlignment="1" applyProtection="1">
      <alignment horizontal="center" vertical="center"/>
      <protection locked="0"/>
    </xf>
    <xf numFmtId="165" fontId="4" fillId="0" borderId="40" xfId="0" applyNumberFormat="1" applyFont="1" applyFill="1" applyBorder="1" applyAlignment="1" applyProtection="1">
      <alignment horizontal="center" vertical="center"/>
    </xf>
    <xf numFmtId="165" fontId="4" fillId="0" borderId="42" xfId="0" applyNumberFormat="1" applyFont="1" applyFill="1" applyBorder="1" applyAlignment="1" applyProtection="1">
      <alignment horizontal="center" vertical="center"/>
    </xf>
    <xf numFmtId="165" fontId="4" fillId="0" borderId="41" xfId="0" applyNumberFormat="1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/>
      <protection locked="0"/>
    </xf>
    <xf numFmtId="165" fontId="4" fillId="0" borderId="28" xfId="0" applyNumberFormat="1" applyFont="1" applyFill="1" applyBorder="1" applyAlignment="1" applyProtection="1">
      <alignment horizontal="center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4" fillId="0" borderId="42" xfId="0" applyNumberFormat="1" applyFont="1" applyFill="1" applyBorder="1" applyAlignment="1" applyProtection="1">
      <alignment horizontal="center" vertical="center"/>
    </xf>
    <xf numFmtId="0" fontId="4" fillId="0" borderId="41" xfId="0" applyNumberFormat="1" applyFont="1" applyFill="1" applyBorder="1" applyAlignment="1" applyProtection="1">
      <alignment horizontal="center" vertical="center"/>
    </xf>
    <xf numFmtId="49" fontId="4" fillId="0" borderId="40" xfId="0" applyNumberFormat="1" applyFont="1" applyFill="1" applyBorder="1" applyAlignment="1" applyProtection="1">
      <alignment horizontal="center" vertical="center"/>
      <protection locked="0"/>
    </xf>
    <xf numFmtId="49" fontId="4" fillId="0" borderId="42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/>
    </xf>
    <xf numFmtId="3" fontId="4" fillId="0" borderId="42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49" xfId="0" applyNumberFormat="1" applyFont="1" applyBorder="1" applyAlignment="1">
      <alignment horizontal="center" vertical="center" wrapText="1"/>
    </xf>
    <xf numFmtId="167" fontId="4" fillId="0" borderId="40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165" fontId="4" fillId="0" borderId="40" xfId="0" applyNumberFormat="1" applyFont="1" applyBorder="1" applyAlignment="1" applyProtection="1">
      <alignment horizontal="center" vertical="center"/>
      <protection locked="0"/>
    </xf>
    <xf numFmtId="165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168" fontId="4" fillId="0" borderId="40" xfId="0" applyNumberFormat="1" applyFont="1" applyBorder="1" applyAlignment="1" applyProtection="1">
      <alignment horizontal="center" vertical="center"/>
    </xf>
    <xf numFmtId="168" fontId="4" fillId="0" borderId="42" xfId="0" applyNumberFormat="1" applyFont="1" applyBorder="1" applyAlignment="1" applyProtection="1">
      <alignment horizontal="center" vertical="center"/>
    </xf>
    <xf numFmtId="168" fontId="4" fillId="0" borderId="41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164" fontId="4" fillId="0" borderId="40" xfId="0" applyNumberFormat="1" applyFont="1" applyBorder="1" applyAlignment="1" applyProtection="1">
      <alignment horizontal="center" vertical="center"/>
    </xf>
    <xf numFmtId="164" fontId="4" fillId="0" borderId="42" xfId="0" applyNumberFormat="1" applyFont="1" applyBorder="1" applyAlignment="1" applyProtection="1">
      <alignment horizontal="center" vertical="center"/>
    </xf>
    <xf numFmtId="164" fontId="4" fillId="0" borderId="41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56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3"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A4305F0-5E57-4D4D-A580-F6061D6F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49A65F-FD3F-4D7A-A550-1C252B4C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D1BDDB-48A9-4948-B812-2AE1F61A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EF87154-D7CC-41C5-A772-A65F4BA3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2C54D93-300B-4E3D-ABEC-FA96B6F2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D54325-5DF3-422B-99C9-B041F47D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" totalsRowShown="0" headerRowDxfId="6" dataDxfId="5">
  <autoFilter ref="A1:E12" xr:uid="{00000000-0009-0000-0100-000001000000}"/>
  <tableColumns count="5">
    <tableColumn id="1" xr3:uid="{00000000-0010-0000-0000-000001000000}" name="Brake Type" dataDxfId="4"/>
    <tableColumn id="2" xr3:uid="{479332BA-805F-4671-BF03-A466A6CD2F6F}" name="80 psi Min Torque" dataDxfId="3"/>
    <tableColumn id="3" xr3:uid="{FBFD95B2-5A32-43D1-AE6C-D2DF8D81F4B0}" name="80 psi Max Torque" dataDxfId="2"/>
    <tableColumn id="4" xr3:uid="{BCEC960C-CE25-4642-B151-A0AFA557A183}" name="20 psi Min Torque" dataDxfId="1"/>
    <tableColumn id="5" xr3:uid="{48FD9FE1-311D-4941-B272-A77E826034CF}" name="20 psi Max Torqu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zoomScaleNormal="100" zoomScaleSheetLayoutView="100" workbookViewId="0">
      <selection activeCell="P52" sqref="P52:Q52"/>
    </sheetView>
  </sheetViews>
  <sheetFormatPr defaultColWidth="11.7265625" defaultRowHeight="12.5" x14ac:dyDescent="0.25"/>
  <cols>
    <col min="1" max="14" width="5.7265625" style="77" customWidth="1"/>
    <col min="15" max="15" width="5.7265625" style="92" customWidth="1"/>
    <col min="16" max="17" width="5.7265625" style="77" customWidth="1"/>
    <col min="18" max="16384" width="11.7265625" style="77"/>
  </cols>
  <sheetData>
    <row r="1" spans="1:20" s="75" customFormat="1" ht="13" thickBo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R1" s="77"/>
      <c r="S1" s="77"/>
      <c r="T1" s="77"/>
    </row>
    <row r="2" spans="1:20" ht="13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241" t="s">
        <v>0</v>
      </c>
      <c r="O2" s="242"/>
      <c r="P2" s="242"/>
      <c r="Q2" s="243"/>
    </row>
    <row r="3" spans="1:20" ht="13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N3" s="244"/>
      <c r="O3" s="245"/>
      <c r="P3" s="245"/>
      <c r="Q3" s="246"/>
    </row>
    <row r="4" spans="1:20" ht="13" thickBot="1" x14ac:dyDescent="0.3">
      <c r="A4" s="79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244"/>
      <c r="O4" s="245"/>
      <c r="P4" s="245"/>
      <c r="Q4" s="246"/>
    </row>
    <row r="5" spans="1:20" ht="13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N5" s="244"/>
      <c r="O5" s="245"/>
      <c r="P5" s="245"/>
      <c r="Q5" s="246"/>
    </row>
    <row r="6" spans="1:20" ht="13" thickBo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N6" s="241" t="s">
        <v>1</v>
      </c>
      <c r="O6" s="242"/>
      <c r="P6" s="242"/>
      <c r="Q6" s="243"/>
    </row>
    <row r="7" spans="1:20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80"/>
      <c r="O7" s="80"/>
      <c r="P7" s="80"/>
      <c r="Q7" s="80"/>
    </row>
    <row r="8" spans="1:20" ht="18" x14ac:dyDescent="0.25">
      <c r="A8" s="247" t="s">
        <v>140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</row>
    <row r="9" spans="1:20" ht="18" x14ac:dyDescent="0.25">
      <c r="A9" s="248" t="s">
        <v>11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20" ht="4" customHeight="1" x14ac:dyDescent="0.2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4"/>
    </row>
    <row r="11" spans="1:20" ht="13" x14ac:dyDescent="0.25">
      <c r="A11" s="220" t="s">
        <v>40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1:20" ht="4" customHeight="1" thickBot="1" x14ac:dyDescent="0.3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7"/>
    </row>
    <row r="13" spans="1:20" ht="13" thickBot="1" x14ac:dyDescent="0.3">
      <c r="A13" s="88" t="s">
        <v>41</v>
      </c>
      <c r="B13" s="89"/>
      <c r="C13" s="89"/>
      <c r="D13" s="213" t="s">
        <v>44</v>
      </c>
      <c r="E13" s="239"/>
      <c r="F13" s="214"/>
      <c r="G13" s="90"/>
      <c r="H13" s="91"/>
      <c r="I13" s="240" t="str">
        <f>IF($D$13="Other","Fill in Type","")</f>
        <v/>
      </c>
      <c r="J13" s="240"/>
      <c r="K13" s="240"/>
      <c r="L13" s="240"/>
      <c r="M13" s="240"/>
      <c r="N13" s="240"/>
      <c r="P13" s="92"/>
      <c r="Q13" s="93"/>
    </row>
    <row r="14" spans="1:20" ht="13" thickBot="1" x14ac:dyDescent="0.3">
      <c r="A14" s="88" t="s">
        <v>42</v>
      </c>
      <c r="B14" s="89"/>
      <c r="C14" s="89"/>
      <c r="D14" s="213" t="s">
        <v>45</v>
      </c>
      <c r="E14" s="239"/>
      <c r="F14" s="214"/>
      <c r="G14" s="90"/>
      <c r="H14" s="90"/>
      <c r="I14" s="240" t="str">
        <f>IF($D$14="Other","Fill in Manufacturer","")</f>
        <v/>
      </c>
      <c r="J14" s="240"/>
      <c r="K14" s="240"/>
      <c r="L14" s="240"/>
      <c r="M14" s="240"/>
      <c r="N14" s="240"/>
      <c r="P14" s="92"/>
      <c r="Q14" s="93"/>
    </row>
    <row r="15" spans="1:20" ht="13" thickBot="1" x14ac:dyDescent="0.3">
      <c r="A15" s="94" t="s">
        <v>43</v>
      </c>
      <c r="B15" s="89"/>
      <c r="C15" s="89"/>
      <c r="D15" s="213" t="s">
        <v>48</v>
      </c>
      <c r="E15" s="239"/>
      <c r="F15" s="214"/>
      <c r="G15" s="90"/>
      <c r="H15" s="90"/>
      <c r="I15" s="240" t="str">
        <f>IF($D$15="Other","Fill in FMSI","")</f>
        <v/>
      </c>
      <c r="J15" s="240"/>
      <c r="K15" s="240"/>
      <c r="L15" s="240"/>
      <c r="M15" s="240"/>
      <c r="N15" s="240"/>
      <c r="P15" s="92"/>
      <c r="Q15" s="93"/>
    </row>
    <row r="16" spans="1:20" ht="4" customHeight="1" x14ac:dyDescent="0.25">
      <c r="A16" s="95"/>
      <c r="B16" s="96"/>
      <c r="C16" s="96"/>
      <c r="D16" s="97"/>
      <c r="E16" s="97"/>
      <c r="F16" s="97"/>
      <c r="G16" s="97"/>
      <c r="H16" s="97"/>
      <c r="I16" s="97"/>
      <c r="J16" s="97"/>
      <c r="K16" s="98"/>
      <c r="L16" s="99"/>
      <c r="M16" s="100"/>
      <c r="N16" s="96"/>
      <c r="O16" s="97"/>
      <c r="P16" s="97"/>
      <c r="Q16" s="101"/>
    </row>
    <row r="17" spans="1:17" ht="4" customHeight="1" x14ac:dyDescent="0.25">
      <c r="B17" s="102"/>
      <c r="C17" s="102"/>
      <c r="K17" s="102"/>
      <c r="L17" s="103"/>
      <c r="M17" s="104"/>
      <c r="N17" s="102"/>
    </row>
    <row r="18" spans="1:17" ht="4" customHeight="1" x14ac:dyDescent="0.25">
      <c r="A18" s="105"/>
      <c r="B18" s="106"/>
      <c r="C18" s="106"/>
      <c r="D18" s="83"/>
      <c r="E18" s="83"/>
      <c r="F18" s="83"/>
      <c r="G18" s="83"/>
      <c r="H18" s="83"/>
      <c r="I18" s="83"/>
      <c r="J18" s="83"/>
      <c r="K18" s="106"/>
      <c r="L18" s="107"/>
      <c r="M18" s="108"/>
      <c r="N18" s="106"/>
      <c r="O18" s="83"/>
      <c r="P18" s="83"/>
      <c r="Q18" s="84"/>
    </row>
    <row r="19" spans="1:17" ht="13" x14ac:dyDescent="0.25">
      <c r="A19" s="220" t="s">
        <v>114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2"/>
    </row>
    <row r="20" spans="1:17" ht="4" customHeight="1" thickBot="1" x14ac:dyDescent="0.3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7"/>
    </row>
    <row r="21" spans="1:17" ht="13" thickBot="1" x14ac:dyDescent="0.3">
      <c r="A21" s="88" t="s">
        <v>41</v>
      </c>
      <c r="B21" s="89"/>
      <c r="C21" s="89"/>
      <c r="D21" s="213" t="s">
        <v>119</v>
      </c>
      <c r="E21" s="239"/>
      <c r="F21" s="214"/>
      <c r="G21" s="109"/>
      <c r="H21" s="109"/>
      <c r="I21" s="240" t="str">
        <f>IF($D$21="Other","Fill in Drum Type","")</f>
        <v/>
      </c>
      <c r="J21" s="240"/>
      <c r="K21" s="240"/>
      <c r="L21" s="240"/>
      <c r="M21" s="240"/>
      <c r="N21" s="240"/>
      <c r="P21" s="92"/>
      <c r="Q21" s="93"/>
    </row>
    <row r="22" spans="1:17" ht="13" thickBot="1" x14ac:dyDescent="0.3">
      <c r="A22" s="88" t="s">
        <v>42</v>
      </c>
      <c r="B22" s="89"/>
      <c r="C22" s="89"/>
      <c r="D22" s="213"/>
      <c r="E22" s="239"/>
      <c r="F22" s="214"/>
      <c r="G22" s="110"/>
      <c r="H22" s="110"/>
      <c r="I22" s="110"/>
      <c r="J22" s="110"/>
      <c r="K22" s="109"/>
      <c r="L22" s="111"/>
      <c r="M22" s="112"/>
      <c r="N22" s="89"/>
      <c r="P22" s="92"/>
      <c r="Q22" s="93"/>
    </row>
    <row r="23" spans="1:17" ht="13" thickBot="1" x14ac:dyDescent="0.3">
      <c r="A23" s="88" t="s">
        <v>52</v>
      </c>
      <c r="B23" s="89"/>
      <c r="C23" s="89"/>
      <c r="D23" s="213"/>
      <c r="E23" s="239"/>
      <c r="F23" s="214"/>
      <c r="G23" s="110"/>
      <c r="H23" s="110"/>
      <c r="I23" s="110"/>
      <c r="J23" s="110"/>
      <c r="K23" s="89"/>
      <c r="L23" s="111"/>
      <c r="M23" s="112"/>
      <c r="N23" s="89"/>
      <c r="P23" s="92"/>
      <c r="Q23" s="93"/>
    </row>
    <row r="24" spans="1:17" ht="13" thickBot="1" x14ac:dyDescent="0.3">
      <c r="A24" s="88" t="s">
        <v>146</v>
      </c>
      <c r="B24" s="89"/>
      <c r="C24" s="89"/>
      <c r="D24" s="213"/>
      <c r="E24" s="239"/>
      <c r="F24" s="214"/>
      <c r="G24" s="90"/>
      <c r="H24" s="90"/>
      <c r="I24" s="240" t="str">
        <f>IF($D$24="Other","Fill in Size","")</f>
        <v/>
      </c>
      <c r="J24" s="240"/>
      <c r="K24" s="240"/>
      <c r="L24" s="240"/>
      <c r="M24" s="240"/>
      <c r="N24" s="240"/>
      <c r="P24" s="92"/>
      <c r="Q24" s="93"/>
    </row>
    <row r="25" spans="1:17" ht="4" customHeight="1" x14ac:dyDescent="0.25">
      <c r="A25" s="113"/>
      <c r="B25" s="96"/>
      <c r="C25" s="99"/>
      <c r="D25" s="99"/>
      <c r="E25" s="96"/>
      <c r="F25" s="98"/>
      <c r="G25" s="98"/>
      <c r="H25" s="98"/>
      <c r="I25" s="99"/>
      <c r="J25" s="96"/>
      <c r="K25" s="96"/>
      <c r="L25" s="99"/>
      <c r="M25" s="100"/>
      <c r="N25" s="96"/>
      <c r="O25" s="97"/>
      <c r="P25" s="97"/>
      <c r="Q25" s="101"/>
    </row>
    <row r="26" spans="1:17" ht="4" customHeight="1" x14ac:dyDescent="0.25">
      <c r="A26" s="102"/>
      <c r="B26" s="102"/>
      <c r="C26" s="103"/>
      <c r="D26" s="103"/>
      <c r="E26" s="102"/>
      <c r="F26" s="114"/>
      <c r="G26" s="114"/>
      <c r="H26" s="114"/>
      <c r="I26" s="103"/>
      <c r="J26" s="102"/>
      <c r="K26" s="102"/>
      <c r="L26" s="103"/>
      <c r="M26" s="104"/>
      <c r="N26" s="102"/>
    </row>
    <row r="27" spans="1:17" ht="4" customHeight="1" x14ac:dyDescent="0.25">
      <c r="A27" s="105"/>
      <c r="B27" s="106"/>
      <c r="C27" s="106"/>
      <c r="D27" s="83"/>
      <c r="E27" s="83"/>
      <c r="F27" s="83"/>
      <c r="G27" s="83"/>
      <c r="H27" s="83"/>
      <c r="I27" s="83"/>
      <c r="J27" s="83"/>
      <c r="K27" s="106"/>
      <c r="L27" s="107"/>
      <c r="M27" s="108"/>
      <c r="N27" s="106"/>
      <c r="O27" s="83"/>
      <c r="P27" s="83"/>
      <c r="Q27" s="84"/>
    </row>
    <row r="28" spans="1:17" ht="13" x14ac:dyDescent="0.25">
      <c r="A28" s="220" t="s">
        <v>53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2"/>
    </row>
    <row r="29" spans="1:17" ht="4" customHeight="1" thickBot="1" x14ac:dyDescent="0.3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</row>
    <row r="30" spans="1:17" ht="13" thickBot="1" x14ac:dyDescent="0.3">
      <c r="A30" s="88" t="s">
        <v>41</v>
      </c>
      <c r="B30" s="89"/>
      <c r="C30" s="89"/>
      <c r="D30" s="213" t="s">
        <v>54</v>
      </c>
      <c r="E30" s="239"/>
      <c r="F30" s="214"/>
      <c r="G30" s="109"/>
      <c r="H30" s="109"/>
      <c r="I30" s="240" t="str">
        <f>IF($D$30="Other","Fill in Type","")</f>
        <v/>
      </c>
      <c r="J30" s="240"/>
      <c r="K30" s="240"/>
      <c r="L30" s="240"/>
      <c r="M30" s="240"/>
      <c r="N30" s="240"/>
      <c r="P30" s="92"/>
      <c r="Q30" s="93"/>
    </row>
    <row r="31" spans="1:17" ht="13" thickBot="1" x14ac:dyDescent="0.3">
      <c r="A31" s="88" t="s">
        <v>42</v>
      </c>
      <c r="B31" s="89"/>
      <c r="C31" s="89"/>
      <c r="D31" s="213"/>
      <c r="E31" s="239"/>
      <c r="F31" s="214"/>
      <c r="G31" s="110"/>
      <c r="H31" s="110"/>
      <c r="I31" s="110"/>
      <c r="J31" s="110"/>
      <c r="K31" s="109"/>
      <c r="L31" s="111"/>
      <c r="M31" s="112"/>
      <c r="N31" s="89"/>
      <c r="P31" s="92"/>
      <c r="Q31" s="93"/>
    </row>
    <row r="32" spans="1:17" ht="13" thickBot="1" x14ac:dyDescent="0.3">
      <c r="A32" s="88" t="s">
        <v>52</v>
      </c>
      <c r="B32" s="89"/>
      <c r="C32" s="89"/>
      <c r="D32" s="213"/>
      <c r="E32" s="239"/>
      <c r="F32" s="214"/>
      <c r="G32" s="110"/>
      <c r="H32" s="110"/>
      <c r="I32" s="110"/>
      <c r="J32" s="110"/>
      <c r="K32" s="89"/>
      <c r="L32" s="111"/>
      <c r="M32" s="112"/>
      <c r="N32" s="89"/>
      <c r="P32" s="92"/>
      <c r="Q32" s="93"/>
    </row>
    <row r="33" spans="1:17" ht="4" customHeight="1" x14ac:dyDescent="0.25">
      <c r="A33" s="113"/>
      <c r="B33" s="96"/>
      <c r="C33" s="99"/>
      <c r="D33" s="99"/>
      <c r="E33" s="96"/>
      <c r="F33" s="98"/>
      <c r="G33" s="98"/>
      <c r="H33" s="98"/>
      <c r="I33" s="99"/>
      <c r="J33" s="96"/>
      <c r="K33" s="96"/>
      <c r="L33" s="99"/>
      <c r="M33" s="100"/>
      <c r="N33" s="96"/>
      <c r="O33" s="97"/>
      <c r="P33" s="97"/>
      <c r="Q33" s="101"/>
    </row>
    <row r="34" spans="1:17" ht="4" customHeight="1" x14ac:dyDescent="0.25">
      <c r="A34" s="102"/>
      <c r="B34" s="102"/>
      <c r="C34" s="103"/>
      <c r="D34" s="103"/>
      <c r="E34" s="102"/>
      <c r="F34" s="114"/>
      <c r="G34" s="114"/>
      <c r="H34" s="114"/>
      <c r="I34" s="103"/>
      <c r="J34" s="102"/>
      <c r="K34" s="102"/>
      <c r="L34" s="103"/>
      <c r="M34" s="104"/>
      <c r="N34" s="102"/>
    </row>
    <row r="35" spans="1:17" ht="4" customHeight="1" x14ac:dyDescent="0.25">
      <c r="A35" s="105"/>
      <c r="B35" s="106"/>
      <c r="C35" s="106"/>
      <c r="D35" s="83"/>
      <c r="E35" s="83"/>
      <c r="F35" s="83"/>
      <c r="G35" s="83"/>
      <c r="H35" s="83"/>
      <c r="I35" s="83"/>
      <c r="J35" s="83"/>
      <c r="K35" s="106"/>
      <c r="L35" s="107"/>
      <c r="M35" s="108"/>
      <c r="N35" s="106"/>
      <c r="O35" s="83"/>
      <c r="P35" s="83"/>
      <c r="Q35" s="84"/>
    </row>
    <row r="36" spans="1:17" ht="13" x14ac:dyDescent="0.25">
      <c r="A36" s="220" t="s">
        <v>66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2"/>
    </row>
    <row r="37" spans="1:17" ht="4" customHeight="1" thickBot="1" x14ac:dyDescent="0.3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ht="13" thickBot="1" x14ac:dyDescent="0.3">
      <c r="A38" s="88" t="s">
        <v>67</v>
      </c>
      <c r="B38" s="89"/>
      <c r="C38" s="89"/>
      <c r="D38" s="115"/>
      <c r="E38" s="115"/>
      <c r="F38" s="115"/>
      <c r="G38" s="235" t="s">
        <v>44</v>
      </c>
      <c r="H38" s="236"/>
      <c r="I38" s="236"/>
      <c r="J38" s="236"/>
      <c r="K38" s="236"/>
      <c r="L38" s="236"/>
      <c r="M38" s="236"/>
      <c r="N38" s="236"/>
      <c r="O38" s="236"/>
      <c r="P38" s="237"/>
      <c r="Q38" s="93"/>
    </row>
    <row r="39" spans="1:17" x14ac:dyDescent="0.25">
      <c r="A39" s="116" t="s">
        <v>68</v>
      </c>
      <c r="B39" s="102"/>
      <c r="C39" s="102"/>
      <c r="D39" s="117"/>
      <c r="E39" s="117"/>
      <c r="F39" s="117"/>
      <c r="G39" s="238" t="str">
        <f>IF($G$38="Other","Fill in Vehicle Configuration","")</f>
        <v/>
      </c>
      <c r="H39" s="238"/>
      <c r="I39" s="238"/>
      <c r="J39" s="238"/>
      <c r="K39" s="238"/>
      <c r="L39" s="238"/>
      <c r="M39" s="238"/>
      <c r="N39" s="238"/>
      <c r="O39" s="238"/>
      <c r="P39" s="238"/>
      <c r="Q39" s="93"/>
    </row>
    <row r="40" spans="1:17" ht="4" customHeight="1" thickBot="1" x14ac:dyDescent="0.3">
      <c r="A40" s="118"/>
      <c r="B40" s="102"/>
      <c r="C40" s="102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93"/>
    </row>
    <row r="41" spans="1:17" ht="13" thickBot="1" x14ac:dyDescent="0.3">
      <c r="A41" s="88" t="s">
        <v>69</v>
      </c>
      <c r="B41" s="89"/>
      <c r="C41" s="89"/>
      <c r="D41" s="115"/>
      <c r="E41" s="115"/>
      <c r="F41" s="115"/>
      <c r="G41" s="110"/>
      <c r="H41" s="217"/>
      <c r="I41" s="218"/>
      <c r="J41" s="219"/>
      <c r="K41" s="89"/>
      <c r="L41" s="111"/>
      <c r="M41" s="112"/>
      <c r="N41" s="89"/>
      <c r="O41" s="90"/>
      <c r="P41" s="90"/>
      <c r="Q41" s="93"/>
    </row>
    <row r="42" spans="1:17" ht="13" thickBot="1" x14ac:dyDescent="0.3">
      <c r="A42" s="88" t="s">
        <v>70</v>
      </c>
      <c r="B42" s="89"/>
      <c r="C42" s="89"/>
      <c r="D42" s="115"/>
      <c r="E42" s="115"/>
      <c r="F42" s="115"/>
      <c r="G42" s="110"/>
      <c r="H42" s="223"/>
      <c r="I42" s="224"/>
      <c r="J42" s="225"/>
      <c r="K42" s="89"/>
      <c r="L42" s="111"/>
      <c r="M42" s="112"/>
      <c r="N42" s="89"/>
      <c r="O42" s="90"/>
      <c r="P42" s="90"/>
      <c r="Q42" s="93"/>
    </row>
    <row r="43" spans="1:17" ht="13" thickBot="1" x14ac:dyDescent="0.3">
      <c r="A43" s="88" t="s">
        <v>71</v>
      </c>
      <c r="B43" s="89"/>
      <c r="C43" s="89"/>
      <c r="D43" s="115"/>
      <c r="E43" s="115"/>
      <c r="F43" s="115"/>
      <c r="G43" s="110"/>
      <c r="H43" s="226">
        <f>H41*H42*H42/9273.6</f>
        <v>0</v>
      </c>
      <c r="I43" s="227"/>
      <c r="J43" s="228"/>
      <c r="K43" s="89"/>
      <c r="L43" s="111"/>
      <c r="M43" s="112"/>
      <c r="N43" s="89"/>
      <c r="O43" s="90"/>
      <c r="P43" s="90"/>
      <c r="Q43" s="93"/>
    </row>
    <row r="44" spans="1:17" ht="13" thickBot="1" x14ac:dyDescent="0.3">
      <c r="A44" s="88" t="s">
        <v>72</v>
      </c>
      <c r="B44" s="89"/>
      <c r="C44" s="89"/>
      <c r="D44" s="115"/>
      <c r="E44" s="115"/>
      <c r="F44" s="115"/>
      <c r="G44" s="110"/>
      <c r="H44" s="229"/>
      <c r="I44" s="230"/>
      <c r="J44" s="231"/>
      <c r="K44" s="90"/>
      <c r="L44" s="90"/>
      <c r="M44" s="90"/>
      <c r="N44" s="90"/>
      <c r="O44" s="90"/>
      <c r="P44" s="90"/>
      <c r="Q44" s="93"/>
    </row>
    <row r="45" spans="1:17" ht="13" thickBot="1" x14ac:dyDescent="0.3">
      <c r="A45" s="116" t="s">
        <v>108</v>
      </c>
      <c r="B45" s="89"/>
      <c r="C45" s="89"/>
      <c r="D45" s="115"/>
      <c r="E45" s="115"/>
      <c r="F45" s="115"/>
      <c r="G45" s="110"/>
      <c r="H45" s="232" t="str">
        <f>IF('Drop Down Box Info'!A19=TRUE,"Inertia Meets FMVSS TP-121D-01 Requirements","Inertia DOES NOT Meet FMVSS TP-121D-01 Requirements")</f>
        <v>Inertia Meets FMVSS TP-121D-01 Requirements</v>
      </c>
      <c r="I45" s="233"/>
      <c r="J45" s="233"/>
      <c r="K45" s="233"/>
      <c r="L45" s="233"/>
      <c r="M45" s="233"/>
      <c r="N45" s="233"/>
      <c r="O45" s="233"/>
      <c r="P45" s="234"/>
      <c r="Q45" s="93"/>
    </row>
    <row r="46" spans="1:17" ht="13" thickBot="1" x14ac:dyDescent="0.3">
      <c r="A46" s="88" t="s">
        <v>113</v>
      </c>
      <c r="B46" s="89"/>
      <c r="C46" s="89"/>
      <c r="D46" s="115"/>
      <c r="E46" s="115"/>
      <c r="F46" s="115"/>
      <c r="G46" s="110"/>
      <c r="H46" s="119"/>
      <c r="I46" s="119"/>
      <c r="J46" s="119"/>
      <c r="K46" s="90"/>
      <c r="L46" s="217" t="s">
        <v>73</v>
      </c>
      <c r="M46" s="218"/>
      <c r="N46" s="219"/>
      <c r="O46" s="90"/>
      <c r="P46" s="90"/>
      <c r="Q46" s="93"/>
    </row>
    <row r="47" spans="1:17" ht="4" customHeight="1" x14ac:dyDescent="0.25">
      <c r="A47" s="113"/>
      <c r="B47" s="96"/>
      <c r="C47" s="99"/>
      <c r="D47" s="99"/>
      <c r="E47" s="96"/>
      <c r="F47" s="98"/>
      <c r="G47" s="98"/>
      <c r="H47" s="98"/>
      <c r="I47" s="99"/>
      <c r="J47" s="96"/>
      <c r="K47" s="96"/>
      <c r="L47" s="99"/>
      <c r="M47" s="100"/>
      <c r="N47" s="96"/>
      <c r="O47" s="97"/>
      <c r="P47" s="97"/>
      <c r="Q47" s="101"/>
    </row>
    <row r="48" spans="1:17" ht="4" customHeight="1" x14ac:dyDescent="0.25">
      <c r="N48" s="102"/>
    </row>
    <row r="49" spans="1:17" ht="4" customHeight="1" x14ac:dyDescent="0.25">
      <c r="A49" s="105"/>
      <c r="B49" s="106"/>
      <c r="C49" s="106"/>
      <c r="D49" s="83"/>
      <c r="E49" s="83"/>
      <c r="F49" s="83"/>
      <c r="G49" s="83"/>
      <c r="H49" s="83"/>
      <c r="I49" s="83"/>
      <c r="J49" s="83"/>
      <c r="K49" s="106"/>
      <c r="L49" s="107"/>
      <c r="M49" s="108"/>
      <c r="N49" s="106"/>
      <c r="O49" s="83"/>
      <c r="P49" s="83"/>
      <c r="Q49" s="84"/>
    </row>
    <row r="50" spans="1:17" ht="13" x14ac:dyDescent="0.25">
      <c r="A50" s="220" t="s">
        <v>74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2"/>
    </row>
    <row r="51" spans="1:17" ht="4" customHeight="1" thickBot="1" x14ac:dyDescent="0.3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7"/>
    </row>
    <row r="52" spans="1:17" ht="13" thickBot="1" x14ac:dyDescent="0.3">
      <c r="A52" s="88" t="s">
        <v>75</v>
      </c>
      <c r="B52" s="89"/>
      <c r="C52" s="89"/>
      <c r="D52" s="115"/>
      <c r="E52" s="115"/>
      <c r="F52" s="115"/>
      <c r="G52" s="109"/>
      <c r="H52" s="109"/>
      <c r="I52" s="115"/>
      <c r="J52" s="115"/>
      <c r="K52" s="115"/>
      <c r="L52" s="115"/>
      <c r="M52" s="115"/>
      <c r="N52" s="115"/>
      <c r="O52" s="90"/>
      <c r="P52" s="213" t="s">
        <v>35</v>
      </c>
      <c r="Q52" s="214"/>
    </row>
    <row r="53" spans="1:17" ht="4" customHeight="1" thickBot="1" x14ac:dyDescent="0.3">
      <c r="A53" s="120"/>
      <c r="B53" s="89"/>
      <c r="C53" s="89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21"/>
    </row>
    <row r="54" spans="1:17" ht="13" thickBot="1" x14ac:dyDescent="0.3">
      <c r="A54" s="215" t="s">
        <v>77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3" t="s">
        <v>35</v>
      </c>
      <c r="Q54" s="214"/>
    </row>
    <row r="55" spans="1:17" ht="13" thickBot="1" x14ac:dyDescent="0.3">
      <c r="A55" s="215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90"/>
      <c r="Q55" s="121"/>
    </row>
    <row r="56" spans="1:17" ht="13" thickBot="1" x14ac:dyDescent="0.3">
      <c r="A56" s="88" t="s">
        <v>75</v>
      </c>
      <c r="B56" s="89"/>
      <c r="C56" s="89"/>
      <c r="D56" s="115"/>
      <c r="E56" s="115"/>
      <c r="F56" s="115"/>
      <c r="G56" s="109"/>
      <c r="H56" s="109"/>
      <c r="I56" s="115"/>
      <c r="J56" s="115"/>
      <c r="K56" s="115"/>
      <c r="L56" s="115"/>
      <c r="M56" s="115"/>
      <c r="N56" s="115"/>
      <c r="O56" s="90"/>
      <c r="P56" s="213" t="s">
        <v>35</v>
      </c>
      <c r="Q56" s="214"/>
    </row>
    <row r="57" spans="1:17" ht="13" thickBot="1" x14ac:dyDescent="0.3">
      <c r="A57" s="88" t="s">
        <v>76</v>
      </c>
      <c r="B57" s="89"/>
      <c r="C57" s="89"/>
      <c r="D57" s="115"/>
      <c r="E57" s="115"/>
      <c r="F57" s="115"/>
      <c r="G57" s="110"/>
      <c r="H57" s="110"/>
      <c r="I57" s="110"/>
      <c r="J57" s="110"/>
      <c r="K57" s="89"/>
      <c r="L57" s="111"/>
      <c r="M57" s="112"/>
      <c r="N57" s="89"/>
      <c r="O57" s="90"/>
      <c r="P57" s="213" t="s">
        <v>35</v>
      </c>
      <c r="Q57" s="214"/>
    </row>
    <row r="58" spans="1:17" ht="4" customHeight="1" x14ac:dyDescent="0.25">
      <c r="A58" s="113"/>
      <c r="B58" s="96"/>
      <c r="C58" s="99"/>
      <c r="D58" s="99"/>
      <c r="E58" s="96"/>
      <c r="F58" s="98"/>
      <c r="G58" s="98"/>
      <c r="H58" s="98"/>
      <c r="I58" s="99"/>
      <c r="J58" s="96"/>
      <c r="K58" s="96"/>
      <c r="L58" s="99"/>
      <c r="M58" s="100"/>
      <c r="N58" s="96"/>
      <c r="O58" s="97"/>
      <c r="P58" s="97"/>
      <c r="Q58" s="101"/>
    </row>
    <row r="59" spans="1:17" x14ac:dyDescent="0.25">
      <c r="L59" s="102"/>
      <c r="M59" s="104"/>
      <c r="N59" s="102"/>
    </row>
  </sheetData>
  <sheetProtection algorithmName="SHA-512" hashValue="Ov4s1UiGlk1DJUIaXSbcvMrGuIZw4VqHeCBuSS7EsW1IhZi4HOi1Ad5i+yLxCJFKeoRdEcKzGVaRLzwkotEfZg==" saltValue="GLfWGScBlBqkvNiRX6pYxg==" spinCount="100000" sheet="1" objects="1" scenarios="1" selectLockedCells="1"/>
  <sortState xmlns:xlrd2="http://schemas.microsoft.com/office/spreadsheetml/2017/richdata2" ref="E72:E199">
    <sortCondition ref="E72:E199"/>
  </sortState>
  <mergeCells count="39">
    <mergeCell ref="D22:F22"/>
    <mergeCell ref="D23:F23"/>
    <mergeCell ref="I21:N21"/>
    <mergeCell ref="D24:F24"/>
    <mergeCell ref="I24:N24"/>
    <mergeCell ref="D21:F21"/>
    <mergeCell ref="D15:F15"/>
    <mergeCell ref="I15:N15"/>
    <mergeCell ref="A19:Q19"/>
    <mergeCell ref="A11:Q11"/>
    <mergeCell ref="D13:F13"/>
    <mergeCell ref="I13:N13"/>
    <mergeCell ref="D14:F14"/>
    <mergeCell ref="I14:N14"/>
    <mergeCell ref="N2:Q2"/>
    <mergeCell ref="N6:Q6"/>
    <mergeCell ref="N3:Q5"/>
    <mergeCell ref="A8:Q8"/>
    <mergeCell ref="A9:Q9"/>
    <mergeCell ref="G38:P38"/>
    <mergeCell ref="G39:P39"/>
    <mergeCell ref="A36:Q36"/>
    <mergeCell ref="A28:Q28"/>
    <mergeCell ref="D30:F30"/>
    <mergeCell ref="I30:N30"/>
    <mergeCell ref="D31:F31"/>
    <mergeCell ref="D32:F32"/>
    <mergeCell ref="L46:N46"/>
    <mergeCell ref="A50:Q50"/>
    <mergeCell ref="H41:J41"/>
    <mergeCell ref="H42:J42"/>
    <mergeCell ref="H43:J43"/>
    <mergeCell ref="H44:J44"/>
    <mergeCell ref="H45:P45"/>
    <mergeCell ref="P57:Q57"/>
    <mergeCell ref="P56:Q56"/>
    <mergeCell ref="A54:O55"/>
    <mergeCell ref="P52:Q52"/>
    <mergeCell ref="P54:Q54"/>
  </mergeCells>
  <conditionalFormatting sqref="I13:N13">
    <cfRule type="expression" dxfId="32" priority="24">
      <formula>$I$13="Fill in Type"</formula>
    </cfRule>
    <cfRule type="expression" dxfId="31" priority="29">
      <formula>$D$13="Other"</formula>
    </cfRule>
  </conditionalFormatting>
  <conditionalFormatting sqref="I24:N24">
    <cfRule type="expression" dxfId="30" priority="22">
      <formula>$I$24="Fill in Size"</formula>
    </cfRule>
    <cfRule type="expression" dxfId="29" priority="23">
      <formula>$D$24="Other"</formula>
    </cfRule>
  </conditionalFormatting>
  <conditionalFormatting sqref="I14:N14">
    <cfRule type="expression" dxfId="28" priority="20">
      <formula>$I$14="Fill in Manufacturer"</formula>
    </cfRule>
    <cfRule type="expression" dxfId="27" priority="21">
      <formula>$D$14="Other"</formula>
    </cfRule>
  </conditionalFormatting>
  <conditionalFormatting sqref="I15:N15">
    <cfRule type="expression" dxfId="26" priority="18">
      <formula>$I$15="Fill in FMSI"</formula>
    </cfRule>
    <cfRule type="expression" dxfId="25" priority="19">
      <formula>$D$15="Other"</formula>
    </cfRule>
  </conditionalFormatting>
  <conditionalFormatting sqref="I21:N21">
    <cfRule type="expression" dxfId="24" priority="15">
      <formula>$I$21="Fill in Drum Type"</formula>
    </cfRule>
    <cfRule type="expression" dxfId="23" priority="16">
      <formula>$D$21="Other"</formula>
    </cfRule>
  </conditionalFormatting>
  <conditionalFormatting sqref="I30:N30">
    <cfRule type="expression" dxfId="22" priority="13">
      <formula>$I$30="Fill in Type"</formula>
    </cfRule>
    <cfRule type="expression" dxfId="21" priority="14">
      <formula>$D$30="Other"</formula>
    </cfRule>
  </conditionalFormatting>
  <conditionalFormatting sqref="G39:P39">
    <cfRule type="expression" dxfId="20" priority="5">
      <formula>$G$39="Fill in Vehicle Configuration"</formula>
    </cfRule>
    <cfRule type="expression" dxfId="19" priority="6">
      <formula>$G$38="Other"</formula>
    </cfRule>
  </conditionalFormatting>
  <dataValidations xWindow="550" yWindow="774" count="1">
    <dataValidation showInputMessage="1" showErrorMessage="1" sqref="D56:F57 D52:F52" xr:uid="{2173A672-1386-4BF9-A504-8F3EB8E8B05B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Test Parameters&amp;R&amp;8October 26, 2020
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37D6E1C-0EA3-4E20-8F57-A1848F1860B8}">
            <xm:f>'Drop Down Box Info'!$A$19=FALSE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4" id="{D485D7EE-47AB-4641-A9E4-A4F82565B744}">
            <xm:f>'Drop Down Box Info'!$A$19=TRUE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</x14:dxf>
          </x14:cfRule>
          <xm:sqref>H45:P45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0" yWindow="774" count="9">
        <x14:dataValidation type="list" showInputMessage="1" showErrorMessage="1" xr:uid="{1263CC21-FFD1-484B-A0AB-C17BF0DE192D}">
          <x14:formula1>
            <xm:f>'Drop Down Box Info'!$C$15:$C$20</xm:f>
          </x14:formula1>
          <xm:sqref>D13:F13</xm:sqref>
        </x14:dataValidation>
        <x14:dataValidation type="list" showInputMessage="1" showErrorMessage="1" xr:uid="{26E427D7-5F18-40EE-9A18-48D01287E986}">
          <x14:formula1>
            <xm:f>'Drop Down Box Info'!$E$15:$E$18</xm:f>
          </x14:formula1>
          <xm:sqref>D21:F21</xm:sqref>
        </x14:dataValidation>
        <x14:dataValidation type="list" showInputMessage="1" showErrorMessage="1" xr:uid="{9D6996B6-B775-4DE8-ACBD-B41881140530}">
          <x14:formula1>
            <xm:f>'Drop Down Box Info'!$H$15:$H$22</xm:f>
          </x14:formula1>
          <xm:sqref>D30:F30</xm:sqref>
        </x14:dataValidation>
        <x14:dataValidation type="list" showInputMessage="1" showErrorMessage="1" xr:uid="{8E9C96F5-EB58-4A45-B09D-EF19ADC56B74}">
          <x14:formula1>
            <xm:f>'Drop Down Box Info'!$K$15:$K$20</xm:f>
          </x14:formula1>
          <xm:sqref>D38:F38</xm:sqref>
        </x14:dataValidation>
        <x14:dataValidation type="list" allowBlank="1" showInputMessage="1" showErrorMessage="1" xr:uid="{D35CA509-D820-4823-BA29-2FCD13911370}">
          <x14:formula1>
            <xm:f>'Drop Down Box Info'!$A$2:$A$11</xm:f>
          </x14:formula1>
          <xm:sqref>G38:P38</xm:sqref>
        </x14:dataValidation>
        <x14:dataValidation type="list" allowBlank="1" showInputMessage="1" showErrorMessage="1" xr:uid="{5306F465-F364-4703-9FC2-4978A41E5E15}">
          <x14:formula1>
            <xm:f>'Drop Down Box Info'!$H$33:$H$35</xm:f>
          </x14:formula1>
          <xm:sqref>L46:N46</xm:sqref>
        </x14:dataValidation>
        <x14:dataValidation type="list" allowBlank="1" showInputMessage="1" showErrorMessage="1" xr:uid="{89F44766-74CB-41DD-85D6-91D0B27F0303}">
          <x14:formula1>
            <xm:f>'Drop Down Box Info'!$J$33:$J$35</xm:f>
          </x14:formula1>
          <xm:sqref>P56:Q57 P52:Q52 P54:Q54</xm:sqref>
        </x14:dataValidation>
        <x14:dataValidation type="list" showInputMessage="1" showErrorMessage="1" xr:uid="{33F0E662-668D-4743-8ED1-0B1C0B658DBE}">
          <x14:formula1>
            <xm:f>'Drop Down Box Info'!$S$15:$S$32</xm:f>
          </x14:formula1>
          <xm:sqref>D15:F15</xm:sqref>
        </x14:dataValidation>
        <x14:dataValidation type="list" showInputMessage="1" showErrorMessage="1" xr:uid="{2A039F2B-FAB4-435A-A210-F6FE8A0846E2}">
          <x14:formula1>
            <xm:f>'Drop Down Box Info'!$C$22:$C$28</xm:f>
          </x14:formula1>
          <xm:sqref>D14:F14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AC5B-89AD-4EDA-B8A8-873045D64B22}">
  <dimension ref="A1:Z63"/>
  <sheetViews>
    <sheetView zoomScaleNormal="100" zoomScaleSheetLayoutView="100" workbookViewId="0">
      <selection activeCell="C22" sqref="C22:D22"/>
    </sheetView>
  </sheetViews>
  <sheetFormatPr defaultColWidth="11.7265625" defaultRowHeight="12.5" x14ac:dyDescent="0.25"/>
  <cols>
    <col min="1" max="14" width="5.7265625" style="2" customWidth="1"/>
    <col min="15" max="15" width="5.7265625" style="3" customWidth="1"/>
    <col min="16" max="17" width="5.7265625" style="2" customWidth="1"/>
    <col min="18" max="16384" width="11.7265625" style="2"/>
  </cols>
  <sheetData>
    <row r="1" spans="1:26" customFormat="1" ht="13" thickBo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R1" s="2"/>
      <c r="S1" s="2"/>
      <c r="T1" s="2"/>
      <c r="U1" s="2"/>
      <c r="V1" s="2"/>
      <c r="W1" s="2"/>
      <c r="X1" s="2"/>
      <c r="Y1" s="2"/>
      <c r="Z1" s="2"/>
    </row>
    <row r="2" spans="1:26" ht="13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289" t="s">
        <v>0</v>
      </c>
      <c r="O2" s="290"/>
      <c r="P2" s="290"/>
      <c r="Q2" s="291"/>
    </row>
    <row r="3" spans="1:26" ht="13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292">
        <f>'Test Parameters'!N3</f>
        <v>0</v>
      </c>
      <c r="O3" s="293"/>
      <c r="P3" s="293"/>
      <c r="Q3" s="294"/>
    </row>
    <row r="4" spans="1:26" ht="13" thickBot="1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292"/>
      <c r="O4" s="293"/>
      <c r="P4" s="293"/>
      <c r="Q4" s="294"/>
    </row>
    <row r="5" spans="1:26" ht="13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292"/>
      <c r="O5" s="293"/>
      <c r="P5" s="293"/>
      <c r="Q5" s="294"/>
    </row>
    <row r="6" spans="1:26" ht="13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289" t="s">
        <v>1</v>
      </c>
      <c r="O6" s="290"/>
      <c r="P6" s="290"/>
      <c r="Q6" s="29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2"/>
      <c r="O7" s="12"/>
      <c r="P7" s="12"/>
      <c r="Q7" s="12"/>
    </row>
    <row r="8" spans="1:26" ht="18" x14ac:dyDescent="0.25">
      <c r="A8" s="295" t="s">
        <v>39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</row>
    <row r="9" spans="1:26" ht="18" x14ac:dyDescent="0.25">
      <c r="A9" s="296" t="s">
        <v>2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</row>
    <row r="10" spans="1:26" ht="13" x14ac:dyDescent="0.25">
      <c r="A10" s="275" t="s">
        <v>78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7"/>
    </row>
    <row r="11" spans="1:26" ht="4" customHeight="1" thickBot="1" x14ac:dyDescent="0.3">
      <c r="A11" s="34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5"/>
    </row>
    <row r="12" spans="1:26" ht="13" thickBot="1" x14ac:dyDescent="0.3">
      <c r="A12" s="41" t="s">
        <v>3</v>
      </c>
      <c r="B12" s="42"/>
      <c r="C12" s="283">
        <f>'TEST 1'!M3</f>
        <v>0</v>
      </c>
      <c r="D12" s="284"/>
      <c r="E12" s="43"/>
      <c r="F12" s="44" t="s">
        <v>4</v>
      </c>
      <c r="G12" s="45"/>
      <c r="H12" s="283">
        <f>'TEST 2'!M4</f>
        <v>0</v>
      </c>
      <c r="I12" s="284"/>
      <c r="J12" s="46"/>
      <c r="K12" s="44" t="s">
        <v>5</v>
      </c>
      <c r="L12" s="45"/>
      <c r="M12" s="283">
        <f>'TEST 3'!M5</f>
        <v>0</v>
      </c>
      <c r="N12" s="284"/>
      <c r="P12" s="3"/>
      <c r="Q12" s="31"/>
    </row>
    <row r="13" spans="1:26" ht="4" customHeight="1" x14ac:dyDescent="0.25">
      <c r="A13" s="32"/>
      <c r="B13" s="36"/>
      <c r="C13" s="36"/>
      <c r="D13" s="11"/>
      <c r="E13" s="11"/>
      <c r="F13" s="11"/>
      <c r="G13" s="11"/>
      <c r="H13" s="11"/>
      <c r="I13" s="11"/>
      <c r="J13" s="11"/>
      <c r="K13" s="37"/>
      <c r="L13" s="38"/>
      <c r="M13" s="39"/>
      <c r="N13" s="36"/>
      <c r="O13" s="11"/>
      <c r="P13" s="11"/>
      <c r="Q13" s="33"/>
    </row>
    <row r="14" spans="1:26" ht="4" customHeight="1" x14ac:dyDescent="0.25">
      <c r="B14" s="6"/>
      <c r="C14" s="6"/>
      <c r="K14" s="6"/>
      <c r="L14" s="7"/>
      <c r="M14" s="8"/>
      <c r="N14" s="6"/>
      <c r="R14" s="3"/>
      <c r="S14" s="3"/>
      <c r="T14" s="3"/>
    </row>
    <row r="15" spans="1:26" ht="13" x14ac:dyDescent="0.25">
      <c r="A15" s="275" t="s">
        <v>141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7"/>
    </row>
    <row r="16" spans="1:26" ht="4" customHeight="1" thickBot="1" x14ac:dyDescent="0.3">
      <c r="A16" s="34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5"/>
    </row>
    <row r="17" spans="1:21" ht="13" thickBot="1" x14ac:dyDescent="0.3">
      <c r="A17" s="41" t="s">
        <v>3</v>
      </c>
      <c r="B17" s="42"/>
      <c r="C17" s="285"/>
      <c r="D17" s="286"/>
      <c r="E17" s="43"/>
      <c r="F17" s="44" t="s">
        <v>4</v>
      </c>
      <c r="G17" s="45"/>
      <c r="H17" s="285"/>
      <c r="I17" s="286"/>
      <c r="J17" s="46"/>
      <c r="K17" s="44" t="s">
        <v>5</v>
      </c>
      <c r="L17" s="45"/>
      <c r="M17" s="285"/>
      <c r="N17" s="286"/>
      <c r="P17" s="3"/>
      <c r="Q17" s="31"/>
    </row>
    <row r="18" spans="1:21" ht="4" customHeight="1" x14ac:dyDescent="0.25">
      <c r="A18" s="32"/>
      <c r="B18" s="36"/>
      <c r="C18" s="36"/>
      <c r="D18" s="11"/>
      <c r="E18" s="11"/>
      <c r="F18" s="11"/>
      <c r="G18" s="11"/>
      <c r="H18" s="11"/>
      <c r="I18" s="11"/>
      <c r="J18" s="11"/>
      <c r="K18" s="37"/>
      <c r="L18" s="38"/>
      <c r="M18" s="39"/>
      <c r="N18" s="36"/>
      <c r="O18" s="11"/>
      <c r="P18" s="11"/>
      <c r="Q18" s="33"/>
    </row>
    <row r="19" spans="1:21" ht="4" customHeight="1" x14ac:dyDescent="0.25">
      <c r="A19" s="68"/>
      <c r="B19" s="69"/>
      <c r="C19" s="69"/>
      <c r="D19" s="68"/>
      <c r="E19" s="68"/>
      <c r="F19" s="68"/>
      <c r="G19" s="68"/>
      <c r="H19" s="68"/>
      <c r="I19" s="68"/>
      <c r="J19" s="68"/>
      <c r="K19" s="69"/>
      <c r="L19" s="70"/>
      <c r="M19" s="71"/>
      <c r="N19" s="69"/>
      <c r="O19" s="68"/>
      <c r="P19" s="68"/>
      <c r="Q19" s="68"/>
      <c r="R19" s="8"/>
      <c r="S19" s="8"/>
      <c r="T19" s="22"/>
      <c r="U19" s="8"/>
    </row>
    <row r="20" spans="1:21" ht="15" x14ac:dyDescent="0.25">
      <c r="A20" s="275" t="s">
        <v>142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7"/>
    </row>
    <row r="21" spans="1:21" ht="4" customHeight="1" thickBot="1" x14ac:dyDescent="0.3">
      <c r="A21" s="3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35"/>
    </row>
    <row r="22" spans="1:21" ht="13" thickBot="1" x14ac:dyDescent="0.3">
      <c r="A22" s="41" t="s">
        <v>3</v>
      </c>
      <c r="B22" s="42"/>
      <c r="C22" s="287"/>
      <c r="D22" s="288"/>
      <c r="E22" s="43"/>
      <c r="F22" s="44" t="s">
        <v>4</v>
      </c>
      <c r="G22" s="45"/>
      <c r="H22" s="287"/>
      <c r="I22" s="288"/>
      <c r="J22" s="46"/>
      <c r="K22" s="44" t="s">
        <v>5</v>
      </c>
      <c r="L22" s="45"/>
      <c r="M22" s="287"/>
      <c r="N22" s="288"/>
      <c r="P22" s="3"/>
      <c r="Q22" s="31"/>
    </row>
    <row r="23" spans="1:21" ht="4" customHeight="1" x14ac:dyDescent="0.25">
      <c r="A23" s="32"/>
      <c r="B23" s="36"/>
      <c r="C23" s="36"/>
      <c r="D23" s="11"/>
      <c r="E23" s="11"/>
      <c r="F23" s="11"/>
      <c r="G23" s="11"/>
      <c r="H23" s="11"/>
      <c r="I23" s="11"/>
      <c r="J23" s="11"/>
      <c r="K23" s="37"/>
      <c r="L23" s="38"/>
      <c r="M23" s="39"/>
      <c r="N23" s="36"/>
      <c r="O23" s="11"/>
      <c r="P23" s="11"/>
      <c r="Q23" s="33"/>
    </row>
    <row r="24" spans="1:21" ht="4" customHeight="1" x14ac:dyDescent="0.25">
      <c r="A24" s="30"/>
      <c r="B24" s="6"/>
      <c r="C24" s="6"/>
      <c r="D24" s="3"/>
      <c r="E24" s="3"/>
      <c r="F24" s="3"/>
      <c r="G24" s="3"/>
      <c r="H24" s="3"/>
      <c r="I24" s="3"/>
      <c r="J24" s="3"/>
      <c r="K24" s="6"/>
      <c r="L24" s="7"/>
      <c r="M24" s="8"/>
      <c r="N24" s="6"/>
      <c r="P24" s="3"/>
      <c r="Q24" s="25"/>
      <c r="R24" s="8"/>
      <c r="S24" s="8"/>
      <c r="T24" s="22"/>
      <c r="U24" s="8"/>
    </row>
    <row r="25" spans="1:21" ht="13" x14ac:dyDescent="0.25">
      <c r="A25" s="275" t="s">
        <v>79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18"/>
      <c r="S25" s="18"/>
      <c r="T25" s="18"/>
      <c r="U25" s="5"/>
    </row>
    <row r="26" spans="1:21" ht="4" customHeight="1" x14ac:dyDescent="0.25">
      <c r="A26" s="3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35"/>
      <c r="R26" s="3"/>
      <c r="S26" s="3"/>
      <c r="T26" s="3"/>
    </row>
    <row r="27" spans="1:21" ht="44.25" customHeight="1" thickBot="1" x14ac:dyDescent="0.3">
      <c r="A27" s="47"/>
      <c r="B27" s="10"/>
      <c r="C27" s="10"/>
      <c r="D27" s="259" t="s">
        <v>6</v>
      </c>
      <c r="E27" s="259"/>
      <c r="F27" s="259"/>
      <c r="G27" s="10"/>
      <c r="H27" s="260" t="s">
        <v>80</v>
      </c>
      <c r="I27" s="259"/>
      <c r="J27" s="259"/>
      <c r="K27" s="10"/>
      <c r="L27" s="278" t="s">
        <v>84</v>
      </c>
      <c r="M27" s="279"/>
      <c r="N27" s="279"/>
      <c r="O27" s="279"/>
      <c r="P27" s="279"/>
      <c r="Q27" s="280"/>
      <c r="R27" s="18"/>
      <c r="S27" s="18"/>
      <c r="T27" s="18"/>
      <c r="U27" s="5"/>
    </row>
    <row r="28" spans="1:21" ht="13" thickBot="1" x14ac:dyDescent="0.3">
      <c r="A28" s="41"/>
      <c r="B28" s="42"/>
      <c r="C28" s="48" t="s">
        <v>3</v>
      </c>
      <c r="D28" s="263">
        <f>'TEST 1'!$G$14</f>
        <v>0</v>
      </c>
      <c r="E28" s="264"/>
      <c r="F28" s="265"/>
      <c r="G28" s="49"/>
      <c r="H28" s="249" t="e">
        <f>(D28-$D$31)/$D$31</f>
        <v>#DIV/0!</v>
      </c>
      <c r="I28" s="250"/>
      <c r="J28" s="251"/>
      <c r="K28" s="45"/>
      <c r="L28" s="50"/>
      <c r="M28" s="51" t="s">
        <v>24</v>
      </c>
      <c r="N28" s="263" t="e">
        <f>VLOOKUP('Test Parameters'!$G$38,'Drop Down Box Info'!A3:E11,4,FALSE)</f>
        <v>#N/A</v>
      </c>
      <c r="O28" s="264" t="e">
        <f>VLOOKUP(#REF!,'Drop Down Box Info'!$A$3:$E$11,7,FALSE)</f>
        <v>#REF!</v>
      </c>
      <c r="P28" s="265" t="e">
        <f>VLOOKUP(#REF!,'Drop Down Box Info'!$A$3:$E$11,7,FALSE)</f>
        <v>#REF!</v>
      </c>
      <c r="Q28" s="52"/>
      <c r="R28" s="18"/>
      <c r="S28" s="18"/>
      <c r="T28" s="18"/>
      <c r="U28" s="5"/>
    </row>
    <row r="29" spans="1:21" ht="13" thickBot="1" x14ac:dyDescent="0.3">
      <c r="A29" s="41"/>
      <c r="B29" s="42"/>
      <c r="C29" s="48" t="s">
        <v>4</v>
      </c>
      <c r="D29" s="263">
        <f>'TEST 2'!$G$14</f>
        <v>0</v>
      </c>
      <c r="E29" s="264"/>
      <c r="F29" s="265"/>
      <c r="G29" s="53"/>
      <c r="H29" s="249" t="e">
        <f>(D29-$D$31)/$D$31</f>
        <v>#DIV/0!</v>
      </c>
      <c r="I29" s="250"/>
      <c r="J29" s="251"/>
      <c r="K29" s="42"/>
      <c r="L29" s="54"/>
      <c r="M29" s="55" t="s">
        <v>82</v>
      </c>
      <c r="N29" s="266" t="e">
        <f>VLOOKUP('Test Parameters'!$G$38,'Drop Down Box Info'!A3:E11,5,FALSE)</f>
        <v>#N/A</v>
      </c>
      <c r="O29" s="267" t="e">
        <f>VLOOKUP(#REF!,'Drop Down Box Info'!$A$3:$E$11,7,FALSE)</f>
        <v>#REF!</v>
      </c>
      <c r="P29" s="268" t="e">
        <f>VLOOKUP(#REF!,'Drop Down Box Info'!$A$3:$E$11,7,FALSE)</f>
        <v>#REF!</v>
      </c>
      <c r="Q29" s="56"/>
      <c r="R29" s="3"/>
      <c r="S29" s="3"/>
      <c r="T29" s="3"/>
    </row>
    <row r="30" spans="1:21" ht="13" thickBot="1" x14ac:dyDescent="0.3">
      <c r="A30" s="41"/>
      <c r="B30" s="42"/>
      <c r="C30" s="48" t="s">
        <v>5</v>
      </c>
      <c r="D30" s="263">
        <f>'TEST 3'!$G$14</f>
        <v>0</v>
      </c>
      <c r="E30" s="264"/>
      <c r="F30" s="265"/>
      <c r="G30" s="53"/>
      <c r="H30" s="249" t="e">
        <f>(D30-$D$31)/$D$31</f>
        <v>#DIV/0!</v>
      </c>
      <c r="I30" s="250"/>
      <c r="J30" s="251"/>
      <c r="K30" s="42"/>
      <c r="L30" s="269" t="e">
        <f>IF(N28="N/A","",IF(AND($D$31&gt;=$N$28,$D$31&lt;=$N$29),"Torque is within recommended values","Torque is not within recommended values"))</f>
        <v>#N/A</v>
      </c>
      <c r="M30" s="270"/>
      <c r="N30" s="270"/>
      <c r="O30" s="270"/>
      <c r="P30" s="270"/>
      <c r="Q30" s="271"/>
      <c r="R30" s="3"/>
      <c r="S30" s="3"/>
      <c r="T30" s="3"/>
    </row>
    <row r="31" spans="1:21" ht="13" thickBot="1" x14ac:dyDescent="0.3">
      <c r="A31" s="41"/>
      <c r="B31" s="42"/>
      <c r="C31" s="48" t="s">
        <v>6</v>
      </c>
      <c r="D31" s="263">
        <f>ROUND(AVERAGE(D28:F30),0)</f>
        <v>0</v>
      </c>
      <c r="E31" s="264"/>
      <c r="F31" s="265"/>
      <c r="G31" s="53"/>
      <c r="H31" s="57"/>
      <c r="I31" s="57"/>
      <c r="J31" s="57"/>
      <c r="K31" s="42"/>
      <c r="L31" s="272"/>
      <c r="M31" s="273"/>
      <c r="N31" s="273"/>
      <c r="O31" s="273"/>
      <c r="P31" s="273"/>
      <c r="Q31" s="274"/>
      <c r="R31" s="3"/>
      <c r="S31" s="3"/>
      <c r="T31" s="3"/>
    </row>
    <row r="32" spans="1:21" ht="4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7"/>
      <c r="R32" s="3"/>
      <c r="S32" s="3"/>
      <c r="T32" s="3"/>
    </row>
    <row r="33" spans="1:21" ht="4" customHeight="1" x14ac:dyDescent="0.25">
      <c r="A33" s="6"/>
      <c r="B33" s="6"/>
      <c r="C33" s="7"/>
      <c r="D33" s="7"/>
      <c r="E33" s="6"/>
      <c r="F33" s="5"/>
      <c r="G33" s="5"/>
      <c r="H33" s="5"/>
      <c r="I33" s="7"/>
      <c r="J33" s="6"/>
      <c r="K33" s="6"/>
      <c r="L33" s="7"/>
      <c r="M33" s="8"/>
      <c r="N33" s="6"/>
      <c r="R33" s="3"/>
      <c r="S33" s="3"/>
      <c r="T33" s="3"/>
    </row>
    <row r="34" spans="1:21" ht="13" x14ac:dyDescent="0.25">
      <c r="A34" s="275" t="s">
        <v>81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7"/>
      <c r="R34" s="18"/>
      <c r="S34" s="18"/>
      <c r="T34" s="18"/>
      <c r="U34" s="5"/>
    </row>
    <row r="35" spans="1:21" ht="4" customHeight="1" x14ac:dyDescent="0.25">
      <c r="A35" s="3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35"/>
      <c r="R35" s="3"/>
      <c r="S35" s="3"/>
      <c r="T35" s="3"/>
    </row>
    <row r="36" spans="1:21" ht="44.25" customHeight="1" thickBot="1" x14ac:dyDescent="0.3">
      <c r="A36" s="47"/>
      <c r="B36" s="10"/>
      <c r="C36" s="10"/>
      <c r="D36" s="259" t="s">
        <v>6</v>
      </c>
      <c r="E36" s="259"/>
      <c r="F36" s="259"/>
      <c r="G36" s="10"/>
      <c r="H36" s="260" t="s">
        <v>80</v>
      </c>
      <c r="I36" s="259"/>
      <c r="J36" s="259"/>
      <c r="K36" s="10"/>
      <c r="L36" s="261"/>
      <c r="M36" s="261"/>
      <c r="N36" s="261"/>
      <c r="O36" s="261"/>
      <c r="P36" s="261"/>
      <c r="Q36" s="262"/>
      <c r="R36" s="18"/>
      <c r="S36" s="18"/>
      <c r="T36" s="18"/>
      <c r="U36" s="5"/>
    </row>
    <row r="37" spans="1:21" ht="13" thickBot="1" x14ac:dyDescent="0.3">
      <c r="A37" s="41"/>
      <c r="B37" s="42"/>
      <c r="C37" s="48" t="s">
        <v>3</v>
      </c>
      <c r="D37" s="263">
        <f>'TEST 1'!$G$16</f>
        <v>0</v>
      </c>
      <c r="E37" s="264"/>
      <c r="F37" s="265"/>
      <c r="G37" s="49"/>
      <c r="H37" s="249" t="e">
        <f>(D37-$D$40)/$D$40</f>
        <v>#DIV/0!</v>
      </c>
      <c r="I37" s="250"/>
      <c r="J37" s="251"/>
      <c r="K37" s="45"/>
      <c r="L37" s="45"/>
      <c r="M37" s="51"/>
      <c r="N37" s="258"/>
      <c r="O37" s="258"/>
      <c r="P37" s="258"/>
      <c r="Q37" s="52"/>
      <c r="R37" s="18"/>
      <c r="S37" s="18"/>
      <c r="T37" s="18"/>
      <c r="U37" s="5"/>
    </row>
    <row r="38" spans="1:21" ht="13" thickBot="1" x14ac:dyDescent="0.3">
      <c r="A38" s="41"/>
      <c r="B38" s="42"/>
      <c r="C38" s="48" t="s">
        <v>4</v>
      </c>
      <c r="D38" s="263">
        <f>'TEST 2'!$G$16</f>
        <v>0</v>
      </c>
      <c r="E38" s="264"/>
      <c r="F38" s="265"/>
      <c r="G38" s="53"/>
      <c r="H38" s="249" t="e">
        <f>(D38-$D$40)/$D$40</f>
        <v>#DIV/0!</v>
      </c>
      <c r="I38" s="250"/>
      <c r="J38" s="251"/>
      <c r="K38" s="42"/>
      <c r="L38" s="45"/>
      <c r="M38" s="51"/>
      <c r="N38" s="258"/>
      <c r="O38" s="258"/>
      <c r="P38" s="258"/>
      <c r="Q38" s="52"/>
      <c r="R38" s="3"/>
      <c r="S38" s="3"/>
      <c r="T38" s="3"/>
    </row>
    <row r="39" spans="1:21" ht="13" thickBot="1" x14ac:dyDescent="0.3">
      <c r="A39" s="41"/>
      <c r="B39" s="42"/>
      <c r="C39" s="48" t="s">
        <v>5</v>
      </c>
      <c r="D39" s="263">
        <f>'TEST 3'!$G$16</f>
        <v>0</v>
      </c>
      <c r="E39" s="264"/>
      <c r="F39" s="265"/>
      <c r="G39" s="53"/>
      <c r="H39" s="249" t="e">
        <f>(D39-$D$40)/$D$40</f>
        <v>#DIV/0!</v>
      </c>
      <c r="I39" s="250"/>
      <c r="J39" s="251"/>
      <c r="K39" s="42"/>
      <c r="L39" s="281"/>
      <c r="M39" s="281"/>
      <c r="N39" s="281"/>
      <c r="O39" s="281"/>
      <c r="P39" s="281"/>
      <c r="Q39" s="282"/>
      <c r="R39" s="3"/>
      <c r="S39" s="3"/>
      <c r="T39" s="3"/>
    </row>
    <row r="40" spans="1:21" ht="13" thickBot="1" x14ac:dyDescent="0.3">
      <c r="A40" s="41"/>
      <c r="B40" s="42"/>
      <c r="C40" s="48" t="s">
        <v>6</v>
      </c>
      <c r="D40" s="263">
        <f>ROUND(AVERAGE(D37:F39),0)</f>
        <v>0</v>
      </c>
      <c r="E40" s="264"/>
      <c r="F40" s="265"/>
      <c r="G40" s="53"/>
      <c r="H40" s="57"/>
      <c r="I40" s="57"/>
      <c r="J40" s="57"/>
      <c r="K40" s="42"/>
      <c r="L40" s="281"/>
      <c r="M40" s="281"/>
      <c r="N40" s="281"/>
      <c r="O40" s="281"/>
      <c r="P40" s="281"/>
      <c r="Q40" s="282"/>
      <c r="R40" s="3"/>
      <c r="S40" s="3"/>
      <c r="T40" s="3"/>
    </row>
    <row r="41" spans="1:21" ht="4" customHeight="1" x14ac:dyDescent="0.25">
      <c r="A41" s="40"/>
      <c r="B41" s="36"/>
      <c r="C41" s="38"/>
      <c r="D41" s="38"/>
      <c r="E41" s="36"/>
      <c r="F41" s="37"/>
      <c r="G41" s="37"/>
      <c r="H41" s="37"/>
      <c r="I41" s="38"/>
      <c r="J41" s="36"/>
      <c r="K41" s="36"/>
      <c r="L41" s="38"/>
      <c r="M41" s="39"/>
      <c r="N41" s="36"/>
      <c r="O41" s="11"/>
      <c r="P41" s="11"/>
      <c r="Q41" s="33"/>
      <c r="R41" s="3"/>
      <c r="S41" s="3"/>
      <c r="T41" s="3"/>
    </row>
    <row r="42" spans="1:21" ht="4" customHeight="1" x14ac:dyDescent="0.25">
      <c r="A42" s="26"/>
      <c r="B42" s="27"/>
      <c r="C42" s="27"/>
      <c r="D42" s="23"/>
      <c r="E42" s="23"/>
      <c r="F42" s="23"/>
      <c r="G42" s="23"/>
      <c r="H42" s="23"/>
      <c r="I42" s="23"/>
      <c r="J42" s="23"/>
      <c r="K42" s="27"/>
      <c r="L42" s="28"/>
      <c r="M42" s="29"/>
      <c r="N42" s="27"/>
      <c r="O42" s="23"/>
      <c r="P42" s="23"/>
      <c r="Q42" s="24"/>
      <c r="R42" s="8"/>
      <c r="S42" s="8"/>
      <c r="T42" s="22"/>
      <c r="U42" s="8"/>
    </row>
    <row r="43" spans="1:21" ht="13" x14ac:dyDescent="0.25">
      <c r="A43" s="275" t="s">
        <v>83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7"/>
      <c r="R43" s="18"/>
      <c r="S43" s="18"/>
      <c r="T43" s="18"/>
      <c r="U43" s="5"/>
    </row>
    <row r="44" spans="1:21" ht="4" customHeight="1" x14ac:dyDescent="0.25">
      <c r="A44" s="4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58"/>
      <c r="R44" s="3"/>
      <c r="S44" s="3"/>
      <c r="T44" s="3"/>
    </row>
    <row r="45" spans="1:21" ht="44.25" customHeight="1" thickBot="1" x14ac:dyDescent="0.3">
      <c r="A45" s="47"/>
      <c r="B45" s="10"/>
      <c r="C45" s="10"/>
      <c r="D45" s="259" t="s">
        <v>6</v>
      </c>
      <c r="E45" s="259"/>
      <c r="F45" s="259"/>
      <c r="G45" s="10"/>
      <c r="H45" s="260" t="s">
        <v>80</v>
      </c>
      <c r="I45" s="259"/>
      <c r="J45" s="259"/>
      <c r="K45" s="10"/>
      <c r="L45" s="278" t="s">
        <v>85</v>
      </c>
      <c r="M45" s="279"/>
      <c r="N45" s="279"/>
      <c r="O45" s="279"/>
      <c r="P45" s="279"/>
      <c r="Q45" s="280"/>
      <c r="R45" s="18"/>
      <c r="S45" s="18"/>
      <c r="T45" s="18"/>
      <c r="U45" s="5"/>
    </row>
    <row r="46" spans="1:21" ht="13" thickBot="1" x14ac:dyDescent="0.3">
      <c r="A46" s="41"/>
      <c r="B46" s="42"/>
      <c r="C46" s="48" t="s">
        <v>3</v>
      </c>
      <c r="D46" s="263">
        <f>'TEST 1'!$G$20</f>
        <v>0</v>
      </c>
      <c r="E46" s="264"/>
      <c r="F46" s="265"/>
      <c r="G46" s="49"/>
      <c r="H46" s="249" t="e">
        <f>(D46-$D$49)/$D$49</f>
        <v>#DIV/0!</v>
      </c>
      <c r="I46" s="250"/>
      <c r="J46" s="251"/>
      <c r="K46" s="45"/>
      <c r="L46" s="50"/>
      <c r="M46" s="51" t="s">
        <v>24</v>
      </c>
      <c r="N46" s="263" t="e">
        <f>VLOOKUP('Test Parameters'!$G$38,'Drop Down Box Info'!A3:E11,2,FALSE)</f>
        <v>#N/A</v>
      </c>
      <c r="O46" s="264" t="e">
        <f>VLOOKUP(#REF!,'Drop Down Box Info'!$A$3:$E$11,7,FALSE)</f>
        <v>#REF!</v>
      </c>
      <c r="P46" s="265" t="e">
        <f>VLOOKUP(#REF!,'Drop Down Box Info'!$A$3:$E$11,7,FALSE)</f>
        <v>#REF!</v>
      </c>
      <c r="Q46" s="52"/>
      <c r="R46" s="18"/>
      <c r="S46" s="18"/>
      <c r="T46" s="18"/>
      <c r="U46" s="5"/>
    </row>
    <row r="47" spans="1:21" ht="13" thickBot="1" x14ac:dyDescent="0.3">
      <c r="A47" s="41"/>
      <c r="B47" s="42"/>
      <c r="C47" s="48" t="s">
        <v>4</v>
      </c>
      <c r="D47" s="263">
        <f>'TEST 2'!$G$20</f>
        <v>0</v>
      </c>
      <c r="E47" s="264"/>
      <c r="F47" s="265"/>
      <c r="G47" s="53"/>
      <c r="H47" s="249" t="e">
        <f>(D47-$D$49)/$D$49</f>
        <v>#DIV/0!</v>
      </c>
      <c r="I47" s="250"/>
      <c r="J47" s="251"/>
      <c r="K47" s="42"/>
      <c r="L47" s="54"/>
      <c r="M47" s="55" t="s">
        <v>82</v>
      </c>
      <c r="N47" s="266">
        <f>VLOOKUP('Test Parameters'!$G$38,'Drop Down Box Info'!A1:E11,3,FALSE)</f>
        <v>0</v>
      </c>
      <c r="O47" s="267" t="e">
        <f>VLOOKUP(#REF!,'Drop Down Box Info'!$A$3:$E$11,7,FALSE)</f>
        <v>#REF!</v>
      </c>
      <c r="P47" s="268" t="e">
        <f>VLOOKUP(#REF!,'Drop Down Box Info'!$A$3:$E$11,7,FALSE)</f>
        <v>#REF!</v>
      </c>
      <c r="Q47" s="56"/>
      <c r="R47" s="3"/>
      <c r="S47" s="3"/>
      <c r="T47" s="3"/>
    </row>
    <row r="48" spans="1:21" ht="13" thickBot="1" x14ac:dyDescent="0.3">
      <c r="A48" s="41"/>
      <c r="B48" s="42"/>
      <c r="C48" s="48" t="s">
        <v>5</v>
      </c>
      <c r="D48" s="263">
        <f>'TEST 3'!$G$20</f>
        <v>0</v>
      </c>
      <c r="E48" s="264"/>
      <c r="F48" s="265"/>
      <c r="G48" s="53"/>
      <c r="H48" s="249" t="e">
        <f>(D48-$D$49)/$D$49</f>
        <v>#DIV/0!</v>
      </c>
      <c r="I48" s="250"/>
      <c r="J48" s="251"/>
      <c r="K48" s="42"/>
      <c r="L48" s="269" t="e">
        <f>IF(N46="N/A","",IF(AND($D$49&gt;=$N$46,$D$49&lt;=$N$47),"Torque is within recommended values","Torque is not within recommended values"))</f>
        <v>#N/A</v>
      </c>
      <c r="M48" s="270"/>
      <c r="N48" s="270"/>
      <c r="O48" s="270"/>
      <c r="P48" s="270"/>
      <c r="Q48" s="271"/>
      <c r="R48" s="3"/>
      <c r="S48" s="3"/>
      <c r="T48" s="3"/>
    </row>
    <row r="49" spans="1:21" ht="13" thickBot="1" x14ac:dyDescent="0.3">
      <c r="A49" s="41"/>
      <c r="B49" s="42"/>
      <c r="C49" s="48" t="s">
        <v>6</v>
      </c>
      <c r="D49" s="263">
        <f>ROUND(AVERAGE(D46:F48),0)</f>
        <v>0</v>
      </c>
      <c r="E49" s="264"/>
      <c r="F49" s="265"/>
      <c r="G49" s="53"/>
      <c r="H49" s="57"/>
      <c r="I49" s="57"/>
      <c r="J49" s="57"/>
      <c r="K49" s="42"/>
      <c r="L49" s="272"/>
      <c r="M49" s="273"/>
      <c r="N49" s="273"/>
      <c r="O49" s="273"/>
      <c r="P49" s="273"/>
      <c r="Q49" s="274"/>
      <c r="R49" s="3"/>
      <c r="S49" s="3"/>
      <c r="T49" s="3"/>
    </row>
    <row r="50" spans="1:21" ht="4" customHeight="1" x14ac:dyDescent="0.25">
      <c r="A50" s="3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5"/>
      <c r="R50" s="3"/>
      <c r="S50" s="3"/>
      <c r="T50" s="3"/>
    </row>
    <row r="51" spans="1:21" ht="4" customHeight="1" x14ac:dyDescent="0.25">
      <c r="A51" s="40"/>
      <c r="B51" s="36"/>
      <c r="C51" s="38"/>
      <c r="D51" s="38"/>
      <c r="E51" s="36"/>
      <c r="F51" s="37"/>
      <c r="G51" s="37"/>
      <c r="H51" s="37"/>
      <c r="I51" s="38"/>
      <c r="J51" s="36"/>
      <c r="K51" s="36"/>
      <c r="L51" s="38"/>
      <c r="M51" s="39"/>
      <c r="N51" s="36"/>
      <c r="O51" s="11"/>
      <c r="P51" s="11"/>
      <c r="Q51" s="33"/>
      <c r="R51" s="3"/>
      <c r="S51" s="3"/>
      <c r="T51" s="3"/>
    </row>
    <row r="52" spans="1:21" ht="4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3"/>
      <c r="S52" s="3"/>
      <c r="T52" s="3"/>
    </row>
    <row r="53" spans="1:21" ht="13" x14ac:dyDescent="0.25">
      <c r="A53" s="275" t="s">
        <v>86</v>
      </c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7"/>
      <c r="R53" s="18"/>
      <c r="S53" s="18"/>
      <c r="T53" s="18"/>
      <c r="U53" s="5"/>
    </row>
    <row r="54" spans="1:21" ht="4" customHeight="1" x14ac:dyDescent="0.25">
      <c r="A54" s="3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5"/>
      <c r="R54" s="3"/>
      <c r="S54" s="3"/>
      <c r="T54" s="3"/>
    </row>
    <row r="55" spans="1:21" ht="13" thickBot="1" x14ac:dyDescent="0.3">
      <c r="A55" s="47"/>
      <c r="B55" s="10"/>
      <c r="C55" s="10"/>
      <c r="D55" s="259" t="s">
        <v>24</v>
      </c>
      <c r="E55" s="259"/>
      <c r="F55" s="259"/>
      <c r="G55" s="10"/>
      <c r="H55" s="260" t="s">
        <v>82</v>
      </c>
      <c r="I55" s="259"/>
      <c r="J55" s="259"/>
      <c r="K55" s="10"/>
      <c r="L55" s="261"/>
      <c r="M55" s="261"/>
      <c r="N55" s="261"/>
      <c r="O55" s="261"/>
      <c r="P55" s="261"/>
      <c r="Q55" s="262"/>
      <c r="R55" s="18"/>
      <c r="S55" s="18"/>
      <c r="T55" s="18"/>
      <c r="U55" s="5"/>
    </row>
    <row r="56" spans="1:21" ht="13.5" customHeight="1" thickBot="1" x14ac:dyDescent="0.3">
      <c r="A56" s="41"/>
      <c r="B56" s="42"/>
      <c r="C56" s="48" t="s">
        <v>87</v>
      </c>
      <c r="D56" s="249" t="e">
        <f>MIN(H28:J30)</f>
        <v>#DIV/0!</v>
      </c>
      <c r="E56" s="250"/>
      <c r="F56" s="251"/>
      <c r="G56" s="59"/>
      <c r="H56" s="249" t="e">
        <f>MAX(H28:J30)</f>
        <v>#DIV/0!</v>
      </c>
      <c r="I56" s="250"/>
      <c r="J56" s="251"/>
      <c r="K56" s="45"/>
      <c r="L56" s="45"/>
      <c r="M56" s="51"/>
      <c r="N56" s="258"/>
      <c r="O56" s="258"/>
      <c r="P56" s="258"/>
      <c r="Q56" s="52"/>
      <c r="R56" s="18"/>
      <c r="S56" s="18"/>
      <c r="T56" s="18"/>
      <c r="U56" s="5"/>
    </row>
    <row r="57" spans="1:21" ht="13.5" customHeight="1" thickBot="1" x14ac:dyDescent="0.3">
      <c r="A57" s="41"/>
      <c r="B57" s="42"/>
      <c r="C57" s="48" t="s">
        <v>88</v>
      </c>
      <c r="D57" s="249" t="e">
        <f>MIN(H37:J39)</f>
        <v>#DIV/0!</v>
      </c>
      <c r="E57" s="250"/>
      <c r="F57" s="251"/>
      <c r="G57" s="60"/>
      <c r="H57" s="249" t="e">
        <f>MAX(H37:J39)</f>
        <v>#DIV/0!</v>
      </c>
      <c r="I57" s="250"/>
      <c r="J57" s="251"/>
      <c r="K57" s="42"/>
      <c r="L57" s="45"/>
      <c r="M57" s="51"/>
      <c r="N57" s="258"/>
      <c r="O57" s="258"/>
      <c r="P57" s="258"/>
      <c r="Q57" s="52"/>
      <c r="R57" s="3"/>
      <c r="S57" s="3"/>
      <c r="T57" s="3"/>
    </row>
    <row r="58" spans="1:21" ht="13.5" customHeight="1" thickBot="1" x14ac:dyDescent="0.3">
      <c r="A58" s="41"/>
      <c r="B58" s="42"/>
      <c r="C58" s="48" t="s">
        <v>89</v>
      </c>
      <c r="D58" s="249" t="e">
        <f>MIN(H46:J48)</f>
        <v>#DIV/0!</v>
      </c>
      <c r="E58" s="250"/>
      <c r="F58" s="251"/>
      <c r="G58" s="60"/>
      <c r="H58" s="249" t="e">
        <f>MAX(H46:J48)</f>
        <v>#DIV/0!</v>
      </c>
      <c r="I58" s="250"/>
      <c r="J58" s="251"/>
      <c r="K58" s="42"/>
      <c r="L58" s="10"/>
      <c r="M58" s="10"/>
      <c r="N58" s="10"/>
      <c r="O58" s="10"/>
      <c r="P58" s="10"/>
      <c r="Q58" s="58"/>
      <c r="R58" s="3"/>
      <c r="S58" s="3"/>
      <c r="T58" s="3"/>
    </row>
    <row r="59" spans="1:21" ht="4" customHeight="1" thickBot="1" x14ac:dyDescent="0.3">
      <c r="A59" s="4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58"/>
      <c r="R59" s="3"/>
      <c r="S59" s="3"/>
      <c r="T59" s="3"/>
    </row>
    <row r="60" spans="1:21" ht="13" thickBot="1" x14ac:dyDescent="0.3">
      <c r="A60" s="61"/>
      <c r="B60" s="45"/>
      <c r="C60" s="48" t="s">
        <v>90</v>
      </c>
      <c r="D60" s="249" t="e">
        <f>MIN(D56:F58)</f>
        <v>#DIV/0!</v>
      </c>
      <c r="E60" s="250"/>
      <c r="F60" s="251"/>
      <c r="G60" s="60"/>
      <c r="H60" s="249" t="e">
        <f>MAX(H56:J58)</f>
        <v>#DIV/0!</v>
      </c>
      <c r="I60" s="250"/>
      <c r="J60" s="251"/>
      <c r="K60" s="62"/>
      <c r="L60" s="63"/>
      <c r="M60" s="45"/>
      <c r="N60" s="45"/>
      <c r="O60" s="45"/>
      <c r="P60" s="45"/>
      <c r="Q60" s="52"/>
    </row>
    <row r="61" spans="1:21" ht="4" customHeight="1" x14ac:dyDescent="0.25">
      <c r="A61" s="4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58"/>
      <c r="R61" s="3"/>
      <c r="S61" s="3"/>
      <c r="T61" s="3"/>
    </row>
    <row r="62" spans="1:21" ht="12.75" customHeight="1" x14ac:dyDescent="0.25">
      <c r="A62" s="252" t="s">
        <v>10</v>
      </c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4"/>
    </row>
    <row r="63" spans="1:21" ht="12.75" customHeight="1" x14ac:dyDescent="0.25">
      <c r="A63" s="255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7"/>
    </row>
  </sheetData>
  <sheetProtection algorithmName="SHA-512" hashValue="Gb1MJPfGN3Q0BleYpS8vnm51ADLBJKM6CX3Kmk6oPOMx6eMoG9Uz2YxZ+1iR0DmmlgRCrXE8upm72uO6wpR2tw==" saltValue="z3ea6WNSL0BWFHGS1YIrKA==" spinCount="100000" sheet="1" objects="1" scenarios="1" selectLockedCells="1"/>
  <mergeCells count="74">
    <mergeCell ref="A10:Q10"/>
    <mergeCell ref="N2:Q2"/>
    <mergeCell ref="N3:Q5"/>
    <mergeCell ref="N6:Q6"/>
    <mergeCell ref="A8:Q8"/>
    <mergeCell ref="A9:Q9"/>
    <mergeCell ref="D27:F27"/>
    <mergeCell ref="H27:J27"/>
    <mergeCell ref="L27:Q27"/>
    <mergeCell ref="C12:D12"/>
    <mergeCell ref="H12:I12"/>
    <mergeCell ref="M12:N12"/>
    <mergeCell ref="A15:Q15"/>
    <mergeCell ref="C17:D17"/>
    <mergeCell ref="H17:I17"/>
    <mergeCell ref="M17:N17"/>
    <mergeCell ref="A20:Q20"/>
    <mergeCell ref="C22:D22"/>
    <mergeCell ref="H22:I22"/>
    <mergeCell ref="M22:N22"/>
    <mergeCell ref="A25:Q25"/>
    <mergeCell ref="D36:F36"/>
    <mergeCell ref="H36:J36"/>
    <mergeCell ref="L36:Q36"/>
    <mergeCell ref="D28:F28"/>
    <mergeCell ref="H28:J28"/>
    <mergeCell ref="N28:P28"/>
    <mergeCell ref="D29:F29"/>
    <mergeCell ref="H29:J29"/>
    <mergeCell ref="N29:P29"/>
    <mergeCell ref="D30:F30"/>
    <mergeCell ref="H30:J30"/>
    <mergeCell ref="L30:Q31"/>
    <mergeCell ref="D31:F31"/>
    <mergeCell ref="A34:Q34"/>
    <mergeCell ref="D45:F45"/>
    <mergeCell ref="H45:J45"/>
    <mergeCell ref="L45:Q45"/>
    <mergeCell ref="D37:F37"/>
    <mergeCell ref="H37:J37"/>
    <mergeCell ref="N37:P37"/>
    <mergeCell ref="D38:F38"/>
    <mergeCell ref="H38:J38"/>
    <mergeCell ref="N38:P38"/>
    <mergeCell ref="D39:F39"/>
    <mergeCell ref="H39:J39"/>
    <mergeCell ref="L39:Q40"/>
    <mergeCell ref="D40:F40"/>
    <mergeCell ref="A43:Q43"/>
    <mergeCell ref="D55:F55"/>
    <mergeCell ref="H55:J55"/>
    <mergeCell ref="L55:Q55"/>
    <mergeCell ref="D46:F46"/>
    <mergeCell ref="H46:J46"/>
    <mergeCell ref="N46:P46"/>
    <mergeCell ref="D47:F47"/>
    <mergeCell ref="H47:J47"/>
    <mergeCell ref="N47:P47"/>
    <mergeCell ref="D48:F48"/>
    <mergeCell ref="H48:J48"/>
    <mergeCell ref="L48:Q49"/>
    <mergeCell ref="D49:F49"/>
    <mergeCell ref="A53:Q53"/>
    <mergeCell ref="D56:F56"/>
    <mergeCell ref="H56:J56"/>
    <mergeCell ref="N56:P56"/>
    <mergeCell ref="D57:F57"/>
    <mergeCell ref="H57:J57"/>
    <mergeCell ref="N57:P57"/>
    <mergeCell ref="D58:F58"/>
    <mergeCell ref="H58:J58"/>
    <mergeCell ref="D60:F60"/>
    <mergeCell ref="H60:J60"/>
    <mergeCell ref="A62:Q63"/>
  </mergeCells>
  <conditionalFormatting sqref="L30:Q31">
    <cfRule type="expression" dxfId="16" priority="8" stopIfTrue="1">
      <formula>$N$28="N/A"</formula>
    </cfRule>
  </conditionalFormatting>
  <conditionalFormatting sqref="L48:Q49">
    <cfRule type="expression" dxfId="15" priority="5" stopIfTrue="1">
      <formula>$N$46="N/A"</formula>
    </cfRule>
  </conditionalFormatting>
  <dataValidations disablePrompts="1" count="1">
    <dataValidation showInputMessage="1" showErrorMessage="1" sqref="L30 N28:P29 D60:F60 H28:J30 L39 N37:P38 D28:F31 H37:J39 L48 N46:P47 D37:F40 H46:J48 H60:J60 N56:P57 L58 H56:J58 D56:F58 D46:F49" xr:uid="{0EDEFE8E-973D-4745-BDAB-556A32389139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Data Sheet 1&amp;R&amp;8October 26, 2020
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A4A3FB8-3F00-4743-B9BC-0A5EDB56FD6B}">
            <xm:f>'Drop Down Box Info'!$A$20=FALSE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0" id="{E1E3EDDD-C595-47C1-AED2-2D908C205D5B}">
            <xm:f>'Drop Down Box Info'!$A$20=TRUE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L30:Q31</xm:sqref>
        </x14:conditionalFormatting>
        <x14:conditionalFormatting xmlns:xm="http://schemas.microsoft.com/office/excel/2006/main">
          <x14:cfRule type="expression" priority="6" id="{D4E252D5-3A70-4063-A9C0-4AE3084827D8}">
            <xm:f>'Drop Down Box Info'!$A$21=FALSE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7" id="{8F615DEB-C4FC-4D72-9519-5017D5145586}">
            <xm:f>'Drop Down Box Info'!$A$21=TRUE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L48:Q49</xm:sqref>
        </x14:conditionalFormatting>
        <x14:conditionalFormatting xmlns:xm="http://schemas.microsoft.com/office/excel/2006/main">
          <x14:cfRule type="expression" priority="3" id="{EFCFB178-0E34-4588-A251-26E974D9F5CA}">
            <xm:f>'Drop Down Box Info'!$A$22=FALSE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" id="{187612A6-6BA5-488A-AFA5-937DDC5A189D}">
            <xm:f>'Drop Down Box Info'!$A$22=TRUE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D60:F60</xm:sqref>
        </x14:conditionalFormatting>
        <x14:conditionalFormatting xmlns:xm="http://schemas.microsoft.com/office/excel/2006/main">
          <x14:cfRule type="expression" priority="1" id="{5E5630B9-B0E2-47DC-8B52-C1FCB56CB4B4}">
            <xm:f>'Drop Down Box Info'!$A$23=FALSE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" id="{0936A4C8-BFD0-415C-9060-0421BD1B5CB3}">
            <xm:f>'Drop Down Box Info'!$A$23=TRUE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H60:J60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F10C-7C09-4ADA-92FE-4404DFFB69EC}">
  <dimension ref="A1:AJ26"/>
  <sheetViews>
    <sheetView zoomScaleNormal="100" zoomScaleSheetLayoutView="100" workbookViewId="0">
      <selection activeCell="H18" sqref="H18:J18"/>
    </sheetView>
  </sheetViews>
  <sheetFormatPr defaultColWidth="11.7265625" defaultRowHeight="12.5" x14ac:dyDescent="0.25"/>
  <cols>
    <col min="1" max="14" width="5.7265625" style="77" customWidth="1"/>
    <col min="15" max="15" width="5.7265625" style="92" customWidth="1"/>
    <col min="16" max="22" width="5.7265625" style="77" customWidth="1"/>
    <col min="23" max="26" width="11.7265625" style="77"/>
    <col min="27" max="27" width="11.7265625" style="77" customWidth="1"/>
    <col min="28" max="16384" width="11.7265625" style="77"/>
  </cols>
  <sheetData>
    <row r="1" spans="1:36" s="75" customFormat="1" ht="13" thickBo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ht="13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241" t="s">
        <v>0</v>
      </c>
      <c r="O2" s="242"/>
      <c r="P2" s="242"/>
      <c r="Q2" s="243"/>
    </row>
    <row r="3" spans="1:36" ht="13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N3" s="313">
        <f>'Test Parameters'!N3</f>
        <v>0</v>
      </c>
      <c r="O3" s="314"/>
      <c r="P3" s="314"/>
      <c r="Q3" s="315"/>
    </row>
    <row r="4" spans="1:36" ht="13" thickBot="1" x14ac:dyDescent="0.3">
      <c r="A4" s="79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313"/>
      <c r="O4" s="314"/>
      <c r="P4" s="314"/>
      <c r="Q4" s="315"/>
    </row>
    <row r="5" spans="1:36" ht="13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N5" s="313"/>
      <c r="O5" s="314"/>
      <c r="P5" s="314"/>
      <c r="Q5" s="315"/>
    </row>
    <row r="6" spans="1:36" ht="13" thickBo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N6" s="241" t="s">
        <v>1</v>
      </c>
      <c r="O6" s="242"/>
      <c r="P6" s="242"/>
      <c r="Q6" s="243"/>
    </row>
    <row r="7" spans="1:36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80"/>
      <c r="O7" s="80"/>
      <c r="P7" s="80"/>
      <c r="Q7" s="80"/>
    </row>
    <row r="8" spans="1:36" ht="18" x14ac:dyDescent="0.25">
      <c r="A8" s="247" t="s">
        <v>39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</row>
    <row r="9" spans="1:36" ht="18" x14ac:dyDescent="0.25">
      <c r="A9" s="248" t="s">
        <v>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36" ht="13" x14ac:dyDescent="0.25">
      <c r="A10" s="316" t="s">
        <v>9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8"/>
      <c r="S10" s="102"/>
      <c r="U10" s="102"/>
      <c r="V10" s="102"/>
      <c r="W10" s="102"/>
      <c r="X10" s="122"/>
      <c r="Y10" s="122"/>
      <c r="Z10" s="122"/>
      <c r="AA10" s="122"/>
      <c r="AB10" s="122"/>
      <c r="AC10" s="122"/>
      <c r="AD10" s="122"/>
      <c r="AE10" s="114"/>
    </row>
    <row r="11" spans="1:36" ht="4" customHeight="1" x14ac:dyDescent="0.25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  <c r="R11" s="122"/>
      <c r="S11" s="122"/>
      <c r="T11" s="122"/>
      <c r="U11" s="122"/>
      <c r="V11" s="122"/>
      <c r="W11" s="122"/>
      <c r="X11" s="122"/>
      <c r="Y11" s="92"/>
      <c r="Z11" s="92"/>
      <c r="AA11" s="92"/>
      <c r="AB11" s="92"/>
      <c r="AC11" s="92"/>
      <c r="AD11" s="92"/>
    </row>
    <row r="12" spans="1:36" ht="44.25" customHeight="1" thickBot="1" x14ac:dyDescent="0.3">
      <c r="A12" s="123"/>
      <c r="B12" s="124"/>
      <c r="C12" s="124"/>
      <c r="D12" s="303" t="s">
        <v>91</v>
      </c>
      <c r="E12" s="303"/>
      <c r="F12" s="303"/>
      <c r="G12" s="124"/>
      <c r="H12" s="303" t="s">
        <v>92</v>
      </c>
      <c r="I12" s="303"/>
      <c r="J12" s="303"/>
      <c r="K12" s="124"/>
      <c r="L12" s="303" t="s">
        <v>93</v>
      </c>
      <c r="M12" s="303"/>
      <c r="N12" s="303"/>
      <c r="O12" s="125"/>
      <c r="P12" s="125"/>
      <c r="Q12" s="126"/>
      <c r="S12" s="102"/>
      <c r="U12" s="102"/>
      <c r="V12" s="102"/>
      <c r="W12" s="102"/>
      <c r="X12" s="122"/>
      <c r="Y12" s="122"/>
      <c r="Z12" s="122"/>
      <c r="AA12" s="122"/>
      <c r="AB12" s="122"/>
      <c r="AC12" s="122"/>
      <c r="AD12" s="122"/>
      <c r="AE12" s="114"/>
    </row>
    <row r="13" spans="1:36" ht="13" thickBot="1" x14ac:dyDescent="0.3">
      <c r="A13" s="88"/>
      <c r="B13" s="89"/>
      <c r="C13" s="111" t="s">
        <v>3</v>
      </c>
      <c r="D13" s="300">
        <f>'TEST 1'!$G$27</f>
        <v>0</v>
      </c>
      <c r="E13" s="301"/>
      <c r="F13" s="302"/>
      <c r="G13" s="109"/>
      <c r="H13" s="300">
        <f>'TEST 1'!$G$36</f>
        <v>0</v>
      </c>
      <c r="I13" s="301"/>
      <c r="J13" s="302"/>
      <c r="K13" s="90"/>
      <c r="L13" s="304" t="e">
        <f>(H13-D13)/D13</f>
        <v>#DIV/0!</v>
      </c>
      <c r="M13" s="305"/>
      <c r="N13" s="306"/>
      <c r="O13" s="127"/>
      <c r="P13" s="127"/>
      <c r="Q13" s="121"/>
      <c r="S13" s="102"/>
      <c r="U13" s="102"/>
      <c r="V13" s="102"/>
      <c r="W13" s="102"/>
      <c r="X13" s="122"/>
      <c r="Y13" s="122"/>
      <c r="Z13" s="122"/>
      <c r="AA13" s="122"/>
      <c r="AB13" s="122"/>
      <c r="AC13" s="122"/>
      <c r="AD13" s="122"/>
      <c r="AE13" s="114"/>
    </row>
    <row r="14" spans="1:36" ht="13" thickBot="1" x14ac:dyDescent="0.3">
      <c r="A14" s="88"/>
      <c r="B14" s="89"/>
      <c r="C14" s="111" t="s">
        <v>4</v>
      </c>
      <c r="D14" s="300">
        <f>'TEST 2'!$G$27</f>
        <v>0</v>
      </c>
      <c r="E14" s="301"/>
      <c r="F14" s="302"/>
      <c r="G14" s="109"/>
      <c r="H14" s="300">
        <f>'TEST 2'!$G$36</f>
        <v>0</v>
      </c>
      <c r="I14" s="301"/>
      <c r="J14" s="302"/>
      <c r="K14" s="89"/>
      <c r="L14" s="304" t="e">
        <f>(H14-D14)/D14</f>
        <v>#DIV/0!</v>
      </c>
      <c r="M14" s="305"/>
      <c r="N14" s="306"/>
      <c r="O14" s="127"/>
      <c r="P14" s="127"/>
      <c r="Q14" s="121"/>
      <c r="S14" s="102"/>
      <c r="U14" s="92"/>
      <c r="V14" s="92"/>
      <c r="W14" s="92"/>
      <c r="X14" s="92"/>
      <c r="Y14" s="92"/>
      <c r="Z14" s="92"/>
      <c r="AA14" s="92"/>
      <c r="AB14" s="92"/>
      <c r="AC14" s="92"/>
      <c r="AD14" s="92"/>
    </row>
    <row r="15" spans="1:36" ht="13" thickBot="1" x14ac:dyDescent="0.3">
      <c r="A15" s="88"/>
      <c r="B15" s="89"/>
      <c r="C15" s="111" t="s">
        <v>5</v>
      </c>
      <c r="D15" s="300">
        <f>'TEST 3'!$G$27</f>
        <v>0</v>
      </c>
      <c r="E15" s="301"/>
      <c r="F15" s="302"/>
      <c r="G15" s="109"/>
      <c r="H15" s="300">
        <f>'TEST 3'!$G$36</f>
        <v>0</v>
      </c>
      <c r="I15" s="301"/>
      <c r="J15" s="302"/>
      <c r="K15" s="89"/>
      <c r="L15" s="304" t="e">
        <f>(H15-D15)/D15</f>
        <v>#DIV/0!</v>
      </c>
      <c r="M15" s="305"/>
      <c r="N15" s="306"/>
      <c r="O15" s="128"/>
      <c r="P15" s="128"/>
      <c r="Q15" s="129"/>
      <c r="U15" s="92"/>
      <c r="V15" s="92"/>
      <c r="W15" s="92"/>
      <c r="X15" s="92"/>
      <c r="Y15" s="92"/>
      <c r="Z15" s="92"/>
      <c r="AA15" s="92"/>
      <c r="AB15" s="92"/>
      <c r="AC15" s="92"/>
      <c r="AD15" s="92"/>
    </row>
    <row r="16" spans="1:36" ht="13" thickBot="1" x14ac:dyDescent="0.3">
      <c r="A16" s="88"/>
      <c r="B16" s="89"/>
      <c r="C16" s="111" t="s">
        <v>6</v>
      </c>
      <c r="D16" s="300">
        <f>ROUND(AVERAGE(D13:F15),1)</f>
        <v>0</v>
      </c>
      <c r="E16" s="301"/>
      <c r="F16" s="302"/>
      <c r="G16" s="110"/>
      <c r="H16" s="300">
        <f>ROUND(AVERAGE(H13:J15),1)</f>
        <v>0</v>
      </c>
      <c r="I16" s="301"/>
      <c r="J16" s="302"/>
      <c r="K16" s="89"/>
      <c r="L16" s="304" t="e">
        <f>AVERAGE(L13:N15)</f>
        <v>#DIV/0!</v>
      </c>
      <c r="M16" s="305"/>
      <c r="N16" s="306"/>
      <c r="O16" s="128"/>
      <c r="P16" s="128"/>
      <c r="Q16" s="129"/>
      <c r="U16" s="92"/>
      <c r="V16" s="92"/>
      <c r="W16" s="92"/>
      <c r="X16" s="92"/>
      <c r="Y16" s="92"/>
      <c r="Z16" s="92"/>
      <c r="AA16" s="92"/>
      <c r="AB16" s="92"/>
      <c r="AC16" s="92"/>
      <c r="AD16" s="92"/>
    </row>
    <row r="17" spans="1:31" ht="4" customHeight="1" thickBot="1" x14ac:dyDescent="0.3">
      <c r="A17" s="130"/>
      <c r="B17" s="102"/>
      <c r="C17" s="103"/>
      <c r="D17" s="99"/>
      <c r="E17" s="96"/>
      <c r="F17" s="98"/>
      <c r="G17" s="114"/>
      <c r="H17" s="98"/>
      <c r="I17" s="99"/>
      <c r="J17" s="96"/>
      <c r="K17" s="102"/>
      <c r="L17" s="99"/>
      <c r="M17" s="100"/>
      <c r="N17" s="96"/>
      <c r="P17" s="92"/>
      <c r="Q17" s="93"/>
      <c r="S17" s="102"/>
      <c r="U17" s="92"/>
      <c r="V17" s="92"/>
      <c r="W17" s="92"/>
      <c r="X17" s="92"/>
      <c r="Y17" s="92"/>
      <c r="Z17" s="92"/>
      <c r="AA17" s="92"/>
      <c r="AB17" s="92"/>
      <c r="AC17" s="92"/>
      <c r="AD17" s="92"/>
    </row>
    <row r="18" spans="1:31" ht="13" thickBot="1" x14ac:dyDescent="0.3">
      <c r="A18" s="88"/>
      <c r="B18" s="89"/>
      <c r="C18" s="131" t="s">
        <v>82</v>
      </c>
      <c r="D18" s="300">
        <f>MAX(D13:F15)</f>
        <v>0</v>
      </c>
      <c r="E18" s="301"/>
      <c r="F18" s="302"/>
      <c r="G18" s="132"/>
      <c r="H18" s="300">
        <f>MAX(H13:J15)</f>
        <v>0</v>
      </c>
      <c r="I18" s="301"/>
      <c r="J18" s="302"/>
      <c r="K18" s="133"/>
      <c r="L18" s="304" t="e">
        <f>MAX(L13:N15)</f>
        <v>#DIV/0!</v>
      </c>
      <c r="M18" s="305"/>
      <c r="N18" s="306"/>
      <c r="O18" s="134"/>
      <c r="P18" s="128"/>
      <c r="Q18" s="129"/>
      <c r="U18" s="92"/>
      <c r="V18" s="92"/>
      <c r="W18" s="92"/>
      <c r="X18" s="92"/>
      <c r="Y18" s="92"/>
      <c r="Z18" s="92"/>
      <c r="AA18" s="92"/>
      <c r="AB18" s="92"/>
      <c r="AC18" s="92"/>
      <c r="AD18" s="92"/>
    </row>
    <row r="19" spans="1:31" ht="4" customHeight="1" x14ac:dyDescent="0.25">
      <c r="A19" s="113"/>
      <c r="B19" s="96"/>
      <c r="C19" s="99"/>
      <c r="D19" s="99"/>
      <c r="E19" s="96"/>
      <c r="F19" s="98"/>
      <c r="G19" s="98"/>
      <c r="H19" s="98"/>
      <c r="I19" s="99"/>
      <c r="J19" s="96"/>
      <c r="K19" s="96"/>
      <c r="L19" s="99"/>
      <c r="M19" s="100"/>
      <c r="N19" s="96"/>
      <c r="O19" s="97"/>
      <c r="P19" s="97"/>
      <c r="Q19" s="101"/>
      <c r="S19" s="102"/>
      <c r="U19" s="92"/>
      <c r="V19" s="92"/>
      <c r="W19" s="92"/>
      <c r="X19" s="92"/>
      <c r="Y19" s="92"/>
      <c r="Z19" s="92"/>
      <c r="AA19" s="92"/>
      <c r="AB19" s="92"/>
      <c r="AC19" s="92"/>
      <c r="AD19" s="92"/>
    </row>
    <row r="20" spans="1:31" ht="4" customHeight="1" thickBot="1" x14ac:dyDescent="0.3">
      <c r="A20" s="135"/>
      <c r="B20" s="136"/>
      <c r="C20" s="136"/>
      <c r="D20" s="137"/>
      <c r="E20" s="137"/>
      <c r="F20" s="137"/>
      <c r="G20" s="137"/>
      <c r="H20" s="137"/>
      <c r="I20" s="137"/>
      <c r="J20" s="137"/>
      <c r="K20" s="136"/>
      <c r="L20" s="138"/>
      <c r="M20" s="139"/>
      <c r="N20" s="136"/>
      <c r="O20" s="137"/>
      <c r="P20" s="137"/>
      <c r="Q20" s="140"/>
      <c r="S20" s="102"/>
      <c r="U20" s="102"/>
      <c r="V20" s="102"/>
      <c r="W20" s="103"/>
      <c r="X20" s="122"/>
      <c r="Y20" s="122"/>
      <c r="Z20" s="141"/>
      <c r="AA20" s="114"/>
      <c r="AB20" s="104"/>
      <c r="AC20" s="104"/>
      <c r="AD20" s="141"/>
      <c r="AE20" s="104"/>
    </row>
    <row r="21" spans="1:31" x14ac:dyDescent="0.25">
      <c r="A21" s="307" t="s">
        <v>8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9"/>
      <c r="S21" s="102"/>
      <c r="U21" s="102"/>
      <c r="V21" s="102"/>
      <c r="W21" s="102"/>
      <c r="X21" s="122"/>
      <c r="Y21" s="122"/>
      <c r="Z21" s="122"/>
      <c r="AA21" s="122"/>
      <c r="AB21" s="122"/>
      <c r="AC21" s="122"/>
      <c r="AD21" s="122"/>
      <c r="AE21" s="114"/>
    </row>
    <row r="22" spans="1:31" x14ac:dyDescent="0.2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9"/>
    </row>
    <row r="23" spans="1:31" x14ac:dyDescent="0.25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9"/>
    </row>
    <row r="24" spans="1:31" x14ac:dyDescent="0.25">
      <c r="A24" s="297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9"/>
    </row>
    <row r="25" spans="1:31" x14ac:dyDescent="0.2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9"/>
    </row>
    <row r="26" spans="1:31" ht="13" thickBot="1" x14ac:dyDescent="0.3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2"/>
    </row>
  </sheetData>
  <sheetProtection algorithmName="SHA-512" hashValue="vlnOvxXJGP8C7CLWyhEVg3aaDmMa5He2uUVEHE4nDqgxCesQVR8NCl3CXrrzHelVH3vWCxyjINqE9e4xZkuu6g==" saltValue="mY3yFt5xzf7VXrOLDAD14Q==" spinCount="100000" sheet="1" selectLockedCells="1"/>
  <mergeCells count="30">
    <mergeCell ref="A26:Q26"/>
    <mergeCell ref="D18:F18"/>
    <mergeCell ref="N2:Q2"/>
    <mergeCell ref="N3:Q5"/>
    <mergeCell ref="N6:Q6"/>
    <mergeCell ref="A8:Q8"/>
    <mergeCell ref="A9:Q9"/>
    <mergeCell ref="A10:Q10"/>
    <mergeCell ref="D12:F12"/>
    <mergeCell ref="H12:J12"/>
    <mergeCell ref="D13:F13"/>
    <mergeCell ref="H13:J13"/>
    <mergeCell ref="A25:Q25"/>
    <mergeCell ref="D14:F14"/>
    <mergeCell ref="H14:J14"/>
    <mergeCell ref="D15:F15"/>
    <mergeCell ref="A22:Q22"/>
    <mergeCell ref="A23:Q23"/>
    <mergeCell ref="A24:Q24"/>
    <mergeCell ref="H16:J16"/>
    <mergeCell ref="L12:N12"/>
    <mergeCell ref="L13:N13"/>
    <mergeCell ref="L14:N14"/>
    <mergeCell ref="L15:N15"/>
    <mergeCell ref="L16:N16"/>
    <mergeCell ref="H15:J15"/>
    <mergeCell ref="D16:F16"/>
    <mergeCell ref="A21:Q21"/>
    <mergeCell ref="H18:J18"/>
    <mergeCell ref="L18:N18"/>
  </mergeCells>
  <dataValidations count="1">
    <dataValidation showInputMessage="1" showErrorMessage="1" sqref="O13:P14 L18:N18 H18:J18 L13:N16 D18:F18 H13:J16 D13:F16" xr:uid="{37FC4E91-0B4A-4328-90CD-1A1E5987406E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Data Sheet 2&amp;R&amp;8October 26, 2020
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14AA9-F2F5-4B9C-A5C8-B9FE6071589B}">
          <x14:formula1>
            <xm:f>'Drop Down Box Info'!$A$19:$A$21</xm:f>
          </x14:formula1>
          <xm:sqref>X20:Y20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zoomScaleNormal="100" workbookViewId="0">
      <selection activeCell="J15" sqref="J15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34" t="s">
        <v>0</v>
      </c>
      <c r="J2" s="335"/>
      <c r="K2" s="336"/>
      <c r="L2" s="144" t="s">
        <v>22</v>
      </c>
      <c r="M2" s="14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37">
        <f>'Test Parameters'!N3</f>
        <v>0</v>
      </c>
      <c r="J3" s="338"/>
      <c r="K3" s="339"/>
      <c r="L3" s="147">
        <v>1</v>
      </c>
      <c r="M3" s="72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40"/>
      <c r="J4" s="341"/>
      <c r="K4" s="342"/>
      <c r="L4" s="148"/>
      <c r="M4" s="171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43" t="s">
        <v>1</v>
      </c>
      <c r="J5" s="344"/>
      <c r="K5" s="345"/>
      <c r="L5" s="149"/>
      <c r="M5" s="172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26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31" t="s">
        <v>103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28" t="s">
        <v>105</v>
      </c>
      <c r="K10" s="348"/>
      <c r="L10" s="210"/>
      <c r="M10" s="211"/>
    </row>
    <row r="11" spans="1:13" ht="12" customHeight="1" x14ac:dyDescent="0.25">
      <c r="A11" s="157"/>
      <c r="B11" s="322" t="s">
        <v>15</v>
      </c>
      <c r="C11" s="323"/>
      <c r="D11" s="160" t="s">
        <v>19</v>
      </c>
      <c r="E11" s="160" t="s">
        <v>18</v>
      </c>
      <c r="F11" s="160" t="s">
        <v>23</v>
      </c>
      <c r="G11" s="322" t="s">
        <v>21</v>
      </c>
      <c r="H11" s="323"/>
      <c r="I11" s="160" t="s">
        <v>17</v>
      </c>
      <c r="J11" s="158" t="s">
        <v>143</v>
      </c>
      <c r="K11" s="159" t="s">
        <v>145</v>
      </c>
      <c r="L11" s="346" t="s">
        <v>100</v>
      </c>
      <c r="M11" s="347"/>
    </row>
    <row r="12" spans="1:13" x14ac:dyDescent="0.25">
      <c r="A12" s="157" t="s">
        <v>19</v>
      </c>
      <c r="B12" s="158" t="s">
        <v>25</v>
      </c>
      <c r="C12" s="159" t="s">
        <v>104</v>
      </c>
      <c r="D12" s="160" t="s">
        <v>14</v>
      </c>
      <c r="E12" s="160" t="s">
        <v>13</v>
      </c>
      <c r="F12" s="160" t="s">
        <v>102</v>
      </c>
      <c r="G12" s="158" t="s">
        <v>102</v>
      </c>
      <c r="H12" s="159" t="s">
        <v>12</v>
      </c>
      <c r="I12" s="160" t="s">
        <v>12</v>
      </c>
      <c r="J12" s="158" t="s">
        <v>144</v>
      </c>
      <c r="K12" s="159"/>
      <c r="L12" s="322"/>
      <c r="M12" s="347"/>
    </row>
    <row r="13" spans="1:13" x14ac:dyDescent="0.25">
      <c r="A13" s="201" t="s">
        <v>16</v>
      </c>
      <c r="B13" s="324" t="s">
        <v>95</v>
      </c>
      <c r="C13" s="325"/>
      <c r="D13" s="202" t="s">
        <v>96</v>
      </c>
      <c r="E13" s="202" t="s">
        <v>99</v>
      </c>
      <c r="F13" s="202" t="s">
        <v>94</v>
      </c>
      <c r="G13" s="324" t="s">
        <v>97</v>
      </c>
      <c r="H13" s="325"/>
      <c r="I13" s="202" t="s">
        <v>98</v>
      </c>
      <c r="J13" s="324" t="s">
        <v>110</v>
      </c>
      <c r="K13" s="325"/>
      <c r="L13" s="161" t="s">
        <v>20</v>
      </c>
      <c r="M13" s="162" t="s">
        <v>101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19" t="s">
        <v>106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28" t="s">
        <v>105</v>
      </c>
      <c r="K23" s="329"/>
      <c r="L23" s="142"/>
      <c r="M23" s="142"/>
    </row>
    <row r="24" spans="1:13" x14ac:dyDescent="0.25">
      <c r="A24" s="157"/>
      <c r="B24" s="322" t="s">
        <v>15</v>
      </c>
      <c r="C24" s="323"/>
      <c r="D24" s="160" t="s">
        <v>19</v>
      </c>
      <c r="E24" s="160" t="s">
        <v>18</v>
      </c>
      <c r="F24" s="322" t="s">
        <v>23</v>
      </c>
      <c r="G24" s="326"/>
      <c r="H24" s="160" t="s">
        <v>21</v>
      </c>
      <c r="I24" s="160" t="s">
        <v>17</v>
      </c>
      <c r="J24" s="158" t="s">
        <v>143</v>
      </c>
      <c r="K24" s="203" t="s">
        <v>145</v>
      </c>
      <c r="L24" s="142"/>
      <c r="M24" s="142"/>
    </row>
    <row r="25" spans="1:13" x14ac:dyDescent="0.25">
      <c r="A25" s="157" t="s">
        <v>19</v>
      </c>
      <c r="B25" s="158" t="s">
        <v>25</v>
      </c>
      <c r="C25" s="159" t="s">
        <v>104</v>
      </c>
      <c r="D25" s="160" t="s">
        <v>14</v>
      </c>
      <c r="E25" s="160" t="s">
        <v>13</v>
      </c>
      <c r="F25" s="158" t="s">
        <v>102</v>
      </c>
      <c r="G25" s="150" t="s">
        <v>12</v>
      </c>
      <c r="H25" s="160" t="s">
        <v>102</v>
      </c>
      <c r="I25" s="160" t="s">
        <v>12</v>
      </c>
      <c r="J25" s="158" t="s">
        <v>144</v>
      </c>
      <c r="K25" s="203"/>
      <c r="L25" s="142"/>
      <c r="M25" s="142"/>
    </row>
    <row r="26" spans="1:13" x14ac:dyDescent="0.25">
      <c r="A26" s="201" t="s">
        <v>16</v>
      </c>
      <c r="B26" s="324" t="s">
        <v>95</v>
      </c>
      <c r="C26" s="325"/>
      <c r="D26" s="202" t="s">
        <v>96</v>
      </c>
      <c r="E26" s="202" t="s">
        <v>99</v>
      </c>
      <c r="F26" s="324" t="s">
        <v>94</v>
      </c>
      <c r="G26" s="327"/>
      <c r="H26" s="202" t="s">
        <v>97</v>
      </c>
      <c r="I26" s="202" t="s">
        <v>98</v>
      </c>
      <c r="J26" s="324" t="s">
        <v>110</v>
      </c>
      <c r="K26" s="330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19" t="s">
        <v>109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1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19" t="s">
        <v>107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1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xm6LLZYiPBj9xMIRf5hBJ7PeVzaVi1uOfoFbnX7IJ7rz2oXF9YdkbMAgQRwYzJaAQonfHi3Zkd1MmaZFZmcS9w==" saltValue="N2Iz5+HPUXoWSEgUqz53xA==" spinCount="100000" sheet="1" selectLockedCells="1"/>
  <mergeCells count="20">
    <mergeCell ref="G13:H13"/>
    <mergeCell ref="A8:M8"/>
    <mergeCell ref="I2:K2"/>
    <mergeCell ref="I3:K4"/>
    <mergeCell ref="I5:K5"/>
    <mergeCell ref="G11:H11"/>
    <mergeCell ref="L11:M12"/>
    <mergeCell ref="B11:C11"/>
    <mergeCell ref="B13:C13"/>
    <mergeCell ref="J10:K10"/>
    <mergeCell ref="J13:K13"/>
    <mergeCell ref="A22:K22"/>
    <mergeCell ref="A38:K38"/>
    <mergeCell ref="A41:K41"/>
    <mergeCell ref="B24:C24"/>
    <mergeCell ref="B26:C26"/>
    <mergeCell ref="F24:G24"/>
    <mergeCell ref="F26:G26"/>
    <mergeCell ref="J23:K23"/>
    <mergeCell ref="J26:K26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Test 1&amp;R&amp;8October 26, 2020
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5721-23A2-4BCA-AEE6-265DD5C93F8C}">
  <dimension ref="A1:M82"/>
  <sheetViews>
    <sheetView zoomScaleNormal="100" workbookViewId="0">
      <selection activeCell="B42" sqref="B42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34" t="s">
        <v>0</v>
      </c>
      <c r="J2" s="335"/>
      <c r="K2" s="336"/>
      <c r="L2" s="144" t="s">
        <v>22</v>
      </c>
      <c r="M2" s="14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37">
        <f>'Test Parameters'!N3</f>
        <v>0</v>
      </c>
      <c r="J3" s="338"/>
      <c r="K3" s="339"/>
      <c r="L3" s="166"/>
      <c r="M3" s="198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40"/>
      <c r="J4" s="341"/>
      <c r="K4" s="342"/>
      <c r="L4" s="169">
        <v>2</v>
      </c>
      <c r="M4" s="73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43" t="s">
        <v>1</v>
      </c>
      <c r="J5" s="344"/>
      <c r="K5" s="345"/>
      <c r="L5" s="170"/>
      <c r="M5" s="200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26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31" t="s">
        <v>103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28" t="s">
        <v>105</v>
      </c>
      <c r="K10" s="348"/>
      <c r="L10" s="210"/>
      <c r="M10" s="211"/>
    </row>
    <row r="11" spans="1:13" ht="12" customHeight="1" x14ac:dyDescent="0.25">
      <c r="A11" s="157"/>
      <c r="B11" s="322" t="s">
        <v>15</v>
      </c>
      <c r="C11" s="323"/>
      <c r="D11" s="160" t="s">
        <v>19</v>
      </c>
      <c r="E11" s="160" t="s">
        <v>18</v>
      </c>
      <c r="F11" s="160" t="s">
        <v>23</v>
      </c>
      <c r="G11" s="322" t="s">
        <v>21</v>
      </c>
      <c r="H11" s="323"/>
      <c r="I11" s="160" t="s">
        <v>17</v>
      </c>
      <c r="J11" s="158" t="s">
        <v>143</v>
      </c>
      <c r="K11" s="159" t="s">
        <v>145</v>
      </c>
      <c r="L11" s="346" t="s">
        <v>100</v>
      </c>
      <c r="M11" s="347"/>
    </row>
    <row r="12" spans="1:13" x14ac:dyDescent="0.25">
      <c r="A12" s="157" t="s">
        <v>19</v>
      </c>
      <c r="B12" s="158" t="s">
        <v>25</v>
      </c>
      <c r="C12" s="159" t="s">
        <v>104</v>
      </c>
      <c r="D12" s="160" t="s">
        <v>14</v>
      </c>
      <c r="E12" s="160" t="s">
        <v>13</v>
      </c>
      <c r="F12" s="160" t="s">
        <v>102</v>
      </c>
      <c r="G12" s="158" t="s">
        <v>102</v>
      </c>
      <c r="H12" s="159" t="s">
        <v>12</v>
      </c>
      <c r="I12" s="160" t="s">
        <v>12</v>
      </c>
      <c r="J12" s="158" t="s">
        <v>144</v>
      </c>
      <c r="K12" s="159"/>
      <c r="L12" s="322"/>
      <c r="M12" s="347"/>
    </row>
    <row r="13" spans="1:13" x14ac:dyDescent="0.25">
      <c r="A13" s="201" t="s">
        <v>16</v>
      </c>
      <c r="B13" s="324" t="s">
        <v>95</v>
      </c>
      <c r="C13" s="325"/>
      <c r="D13" s="202" t="s">
        <v>96</v>
      </c>
      <c r="E13" s="202" t="s">
        <v>99</v>
      </c>
      <c r="F13" s="202" t="s">
        <v>94</v>
      </c>
      <c r="G13" s="324" t="s">
        <v>97</v>
      </c>
      <c r="H13" s="325"/>
      <c r="I13" s="202" t="s">
        <v>98</v>
      </c>
      <c r="J13" s="324" t="s">
        <v>110</v>
      </c>
      <c r="K13" s="325"/>
      <c r="L13" s="161" t="s">
        <v>20</v>
      </c>
      <c r="M13" s="162" t="s">
        <v>101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19" t="s">
        <v>106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28" t="s">
        <v>105</v>
      </c>
      <c r="K23" s="329"/>
      <c r="L23" s="142"/>
      <c r="M23" s="142"/>
    </row>
    <row r="24" spans="1:13" x14ac:dyDescent="0.25">
      <c r="A24" s="157"/>
      <c r="B24" s="322" t="s">
        <v>15</v>
      </c>
      <c r="C24" s="323"/>
      <c r="D24" s="160" t="s">
        <v>19</v>
      </c>
      <c r="E24" s="160" t="s">
        <v>18</v>
      </c>
      <c r="F24" s="322" t="s">
        <v>23</v>
      </c>
      <c r="G24" s="326"/>
      <c r="H24" s="160" t="s">
        <v>21</v>
      </c>
      <c r="I24" s="160" t="s">
        <v>17</v>
      </c>
      <c r="J24" s="158" t="s">
        <v>143</v>
      </c>
      <c r="K24" s="203" t="s">
        <v>145</v>
      </c>
      <c r="L24" s="142"/>
      <c r="M24" s="142"/>
    </row>
    <row r="25" spans="1:13" x14ac:dyDescent="0.25">
      <c r="A25" s="157" t="s">
        <v>19</v>
      </c>
      <c r="B25" s="158" t="s">
        <v>25</v>
      </c>
      <c r="C25" s="159" t="s">
        <v>104</v>
      </c>
      <c r="D25" s="160" t="s">
        <v>14</v>
      </c>
      <c r="E25" s="160" t="s">
        <v>13</v>
      </c>
      <c r="F25" s="158" t="s">
        <v>102</v>
      </c>
      <c r="G25" s="150" t="s">
        <v>12</v>
      </c>
      <c r="H25" s="160" t="s">
        <v>102</v>
      </c>
      <c r="I25" s="160" t="s">
        <v>12</v>
      </c>
      <c r="J25" s="158" t="s">
        <v>144</v>
      </c>
      <c r="K25" s="203"/>
      <c r="L25" s="142"/>
      <c r="M25" s="142"/>
    </row>
    <row r="26" spans="1:13" x14ac:dyDescent="0.25">
      <c r="A26" s="201" t="s">
        <v>16</v>
      </c>
      <c r="B26" s="324" t="s">
        <v>95</v>
      </c>
      <c r="C26" s="325"/>
      <c r="D26" s="202" t="s">
        <v>96</v>
      </c>
      <c r="E26" s="202" t="s">
        <v>99</v>
      </c>
      <c r="F26" s="324" t="s">
        <v>94</v>
      </c>
      <c r="G26" s="327"/>
      <c r="H26" s="202" t="s">
        <v>97</v>
      </c>
      <c r="I26" s="202" t="s">
        <v>98</v>
      </c>
      <c r="J26" s="324" t="s">
        <v>110</v>
      </c>
      <c r="K26" s="330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19" t="s">
        <v>109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1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19" t="s">
        <v>107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1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v03o2DuXC5ZPrrNrWWfXf6qWq0W8jsnpXAUBWuN9JOzZaOLWwuyS/MHvydtX703fVy92sSoFkgBjwWdCB8A9YA==" saltValue="YLX9XaJc8IdczQ5Kw4nTQA==" spinCount="100000" sheet="1" selectLockedCells="1"/>
  <mergeCells count="20">
    <mergeCell ref="I2:K2"/>
    <mergeCell ref="I3:K4"/>
    <mergeCell ref="I5:K5"/>
    <mergeCell ref="A8:M8"/>
    <mergeCell ref="B11:C11"/>
    <mergeCell ref="G11:H11"/>
    <mergeCell ref="L11:M12"/>
    <mergeCell ref="J10:K10"/>
    <mergeCell ref="B26:C26"/>
    <mergeCell ref="F26:G26"/>
    <mergeCell ref="A38:K38"/>
    <mergeCell ref="A41:K41"/>
    <mergeCell ref="B13:C13"/>
    <mergeCell ref="G13:H13"/>
    <mergeCell ref="A22:K22"/>
    <mergeCell ref="B24:C24"/>
    <mergeCell ref="F24:G24"/>
    <mergeCell ref="J13:K13"/>
    <mergeCell ref="J23:K23"/>
    <mergeCell ref="J26:K26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Test 2&amp;R&amp;8October 26, 2020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D5E5-BD73-4A29-ABE7-CF4FEB3C49D1}">
  <dimension ref="A1:M82"/>
  <sheetViews>
    <sheetView zoomScaleNormal="100" workbookViewId="0">
      <selection activeCell="B42" sqref="B42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34" t="s">
        <v>0</v>
      </c>
      <c r="J2" s="335"/>
      <c r="K2" s="336"/>
      <c r="L2" s="147" t="s">
        <v>22</v>
      </c>
      <c r="M2" s="16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37">
        <f>'Test Parameters'!N3</f>
        <v>0</v>
      </c>
      <c r="J3" s="338"/>
      <c r="K3" s="339"/>
      <c r="L3" s="166"/>
      <c r="M3" s="198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40"/>
      <c r="J4" s="341"/>
      <c r="K4" s="342"/>
      <c r="L4" s="167"/>
      <c r="M4" s="199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43" t="s">
        <v>1</v>
      </c>
      <c r="J5" s="344"/>
      <c r="K5" s="345"/>
      <c r="L5" s="168">
        <v>3</v>
      </c>
      <c r="M5" s="74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26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31" t="s">
        <v>103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28" t="s">
        <v>105</v>
      </c>
      <c r="K10" s="348"/>
      <c r="L10" s="210"/>
      <c r="M10" s="211"/>
    </row>
    <row r="11" spans="1:13" ht="12" customHeight="1" x14ac:dyDescent="0.25">
      <c r="A11" s="157"/>
      <c r="B11" s="322" t="s">
        <v>15</v>
      </c>
      <c r="C11" s="323"/>
      <c r="D11" s="160" t="s">
        <v>19</v>
      </c>
      <c r="E11" s="160" t="s">
        <v>18</v>
      </c>
      <c r="F11" s="160" t="s">
        <v>23</v>
      </c>
      <c r="G11" s="322" t="s">
        <v>21</v>
      </c>
      <c r="H11" s="323"/>
      <c r="I11" s="160" t="s">
        <v>17</v>
      </c>
      <c r="J11" s="158" t="s">
        <v>143</v>
      </c>
      <c r="K11" s="159" t="s">
        <v>145</v>
      </c>
      <c r="L11" s="346" t="s">
        <v>100</v>
      </c>
      <c r="M11" s="347"/>
    </row>
    <row r="12" spans="1:13" x14ac:dyDescent="0.25">
      <c r="A12" s="157" t="s">
        <v>19</v>
      </c>
      <c r="B12" s="158" t="s">
        <v>25</v>
      </c>
      <c r="C12" s="159" t="s">
        <v>104</v>
      </c>
      <c r="D12" s="160" t="s">
        <v>14</v>
      </c>
      <c r="E12" s="160" t="s">
        <v>13</v>
      </c>
      <c r="F12" s="160" t="s">
        <v>102</v>
      </c>
      <c r="G12" s="158" t="s">
        <v>102</v>
      </c>
      <c r="H12" s="159" t="s">
        <v>12</v>
      </c>
      <c r="I12" s="160" t="s">
        <v>12</v>
      </c>
      <c r="J12" s="158" t="s">
        <v>144</v>
      </c>
      <c r="K12" s="159"/>
      <c r="L12" s="322"/>
      <c r="M12" s="347"/>
    </row>
    <row r="13" spans="1:13" x14ac:dyDescent="0.25">
      <c r="A13" s="201" t="s">
        <v>16</v>
      </c>
      <c r="B13" s="324" t="s">
        <v>95</v>
      </c>
      <c r="C13" s="325"/>
      <c r="D13" s="202" t="s">
        <v>96</v>
      </c>
      <c r="E13" s="202" t="s">
        <v>99</v>
      </c>
      <c r="F13" s="202" t="s">
        <v>94</v>
      </c>
      <c r="G13" s="324" t="s">
        <v>97</v>
      </c>
      <c r="H13" s="325"/>
      <c r="I13" s="202" t="s">
        <v>98</v>
      </c>
      <c r="J13" s="324" t="s">
        <v>110</v>
      </c>
      <c r="K13" s="325"/>
      <c r="L13" s="161" t="s">
        <v>20</v>
      </c>
      <c r="M13" s="162" t="s">
        <v>101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19" t="s">
        <v>106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28" t="s">
        <v>105</v>
      </c>
      <c r="K23" s="329"/>
      <c r="L23" s="142"/>
      <c r="M23" s="142"/>
    </row>
    <row r="24" spans="1:13" x14ac:dyDescent="0.25">
      <c r="A24" s="157"/>
      <c r="B24" s="322" t="s">
        <v>15</v>
      </c>
      <c r="C24" s="323"/>
      <c r="D24" s="160" t="s">
        <v>19</v>
      </c>
      <c r="E24" s="160" t="s">
        <v>18</v>
      </c>
      <c r="F24" s="322" t="s">
        <v>23</v>
      </c>
      <c r="G24" s="326"/>
      <c r="H24" s="160" t="s">
        <v>21</v>
      </c>
      <c r="I24" s="160" t="s">
        <v>17</v>
      </c>
      <c r="J24" s="158" t="s">
        <v>143</v>
      </c>
      <c r="K24" s="203" t="s">
        <v>145</v>
      </c>
      <c r="L24" s="142"/>
      <c r="M24" s="142"/>
    </row>
    <row r="25" spans="1:13" x14ac:dyDescent="0.25">
      <c r="A25" s="157" t="s">
        <v>19</v>
      </c>
      <c r="B25" s="158" t="s">
        <v>25</v>
      </c>
      <c r="C25" s="159" t="s">
        <v>104</v>
      </c>
      <c r="D25" s="160" t="s">
        <v>14</v>
      </c>
      <c r="E25" s="160" t="s">
        <v>13</v>
      </c>
      <c r="F25" s="158" t="s">
        <v>102</v>
      </c>
      <c r="G25" s="150" t="s">
        <v>12</v>
      </c>
      <c r="H25" s="160" t="s">
        <v>102</v>
      </c>
      <c r="I25" s="160" t="s">
        <v>12</v>
      </c>
      <c r="J25" s="158" t="s">
        <v>144</v>
      </c>
      <c r="K25" s="203"/>
      <c r="L25" s="142"/>
      <c r="M25" s="142"/>
    </row>
    <row r="26" spans="1:13" x14ac:dyDescent="0.25">
      <c r="A26" s="201" t="s">
        <v>16</v>
      </c>
      <c r="B26" s="324" t="s">
        <v>95</v>
      </c>
      <c r="C26" s="325"/>
      <c r="D26" s="202" t="s">
        <v>96</v>
      </c>
      <c r="E26" s="202" t="s">
        <v>99</v>
      </c>
      <c r="F26" s="324" t="s">
        <v>94</v>
      </c>
      <c r="G26" s="327"/>
      <c r="H26" s="202" t="s">
        <v>97</v>
      </c>
      <c r="I26" s="202" t="s">
        <v>98</v>
      </c>
      <c r="J26" s="324" t="s">
        <v>110</v>
      </c>
      <c r="K26" s="330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19" t="s">
        <v>109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1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19" t="s">
        <v>107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1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zzI/7UbyPwFekWh2Xcj786ZD35DUTS4nqhck8NqS58lyoiSGSLPsHSnniT0CnPmDI0RVaK61Q0n4UbP38Hta/w==" saltValue="QGdI+q/zFUZ/p8IMkTpSbw==" spinCount="100000" sheet="1" selectLockedCells="1"/>
  <mergeCells count="20">
    <mergeCell ref="I2:K2"/>
    <mergeCell ref="I3:K4"/>
    <mergeCell ref="I5:K5"/>
    <mergeCell ref="A8:M8"/>
    <mergeCell ref="B11:C11"/>
    <mergeCell ref="G11:H11"/>
    <mergeCell ref="L11:M12"/>
    <mergeCell ref="J10:K10"/>
    <mergeCell ref="B26:C26"/>
    <mergeCell ref="F26:G26"/>
    <mergeCell ref="A38:K38"/>
    <mergeCell ref="A41:K41"/>
    <mergeCell ref="B13:C13"/>
    <mergeCell ref="G13:H13"/>
    <mergeCell ref="A22:K22"/>
    <mergeCell ref="B24:C24"/>
    <mergeCell ref="F24:G24"/>
    <mergeCell ref="J13:K13"/>
    <mergeCell ref="J23:K23"/>
    <mergeCell ref="J26:K26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Disc Brake Data Submission Form B3 26 OCT 2020
Test 3&amp;R&amp;8October 26, 2020
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5222-2890-40A1-9ED1-25E900F870D6}">
  <dimension ref="A1:W156"/>
  <sheetViews>
    <sheetView workbookViewId="0"/>
  </sheetViews>
  <sheetFormatPr defaultRowHeight="12.5" x14ac:dyDescent="0.25"/>
  <cols>
    <col min="1" max="1" width="48.7265625" bestFit="1" customWidth="1"/>
  </cols>
  <sheetData>
    <row r="1" spans="1:23" x14ac:dyDescent="0.25">
      <c r="A1" s="6" t="s">
        <v>59</v>
      </c>
      <c r="B1" s="13" t="s">
        <v>60</v>
      </c>
      <c r="C1" s="13" t="s">
        <v>61</v>
      </c>
      <c r="D1" s="13" t="s">
        <v>62</v>
      </c>
      <c r="E1" s="13" t="s">
        <v>63</v>
      </c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</row>
    <row r="2" spans="1:23" x14ac:dyDescent="0.25">
      <c r="A2" s="6" t="s">
        <v>44</v>
      </c>
      <c r="B2" s="13"/>
      <c r="C2" s="13"/>
      <c r="D2" s="13"/>
      <c r="E2" s="13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</row>
    <row r="3" spans="1:23" x14ac:dyDescent="0.25">
      <c r="A3" s="6" t="s">
        <v>28</v>
      </c>
      <c r="B3" s="13">
        <v>59300</v>
      </c>
      <c r="C3" s="13">
        <v>80200</v>
      </c>
      <c r="D3" s="13" t="s">
        <v>38</v>
      </c>
      <c r="E3" s="13" t="s">
        <v>38</v>
      </c>
      <c r="I3" s="2"/>
      <c r="J3" s="2"/>
      <c r="K3" s="2"/>
      <c r="L3" s="2"/>
      <c r="M3" s="2"/>
      <c r="N3" s="2"/>
      <c r="O3" s="3"/>
      <c r="P3" s="2"/>
      <c r="Q3" s="2"/>
      <c r="R3" s="2"/>
      <c r="S3" s="2"/>
      <c r="T3" s="2"/>
      <c r="U3" s="2"/>
      <c r="V3" s="2"/>
      <c r="W3" s="2"/>
    </row>
    <row r="4" spans="1:23" x14ac:dyDescent="0.25">
      <c r="A4" s="6" t="s">
        <v>29</v>
      </c>
      <c r="B4" s="13">
        <v>104000</v>
      </c>
      <c r="C4" s="13">
        <v>142500</v>
      </c>
      <c r="D4" s="13" t="s">
        <v>38</v>
      </c>
      <c r="E4" s="13" t="s">
        <v>38</v>
      </c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</row>
    <row r="5" spans="1:23" x14ac:dyDescent="0.25">
      <c r="A5" s="6" t="s">
        <v>30</v>
      </c>
      <c r="B5" s="13">
        <v>59300</v>
      </c>
      <c r="C5" s="13">
        <v>80200</v>
      </c>
      <c r="D5" s="13" t="s">
        <v>38</v>
      </c>
      <c r="E5" s="13" t="s">
        <v>38</v>
      </c>
      <c r="I5" s="2"/>
      <c r="J5" s="2"/>
      <c r="K5" s="2"/>
      <c r="L5" s="2"/>
      <c r="M5" s="2"/>
      <c r="N5" s="2"/>
      <c r="O5" s="3"/>
      <c r="P5" s="2"/>
      <c r="Q5" s="2"/>
      <c r="R5" s="2"/>
      <c r="S5" s="2"/>
      <c r="T5" s="2"/>
      <c r="U5" s="2"/>
      <c r="V5" s="2"/>
      <c r="W5" s="2"/>
    </row>
    <row r="6" spans="1:23" x14ac:dyDescent="0.25">
      <c r="A6" s="6" t="s">
        <v>31</v>
      </c>
      <c r="B6" s="13">
        <v>104000</v>
      </c>
      <c r="C6" s="13">
        <v>142500</v>
      </c>
      <c r="D6" s="13" t="s">
        <v>38</v>
      </c>
      <c r="E6" s="13" t="s">
        <v>38</v>
      </c>
      <c r="I6" s="2"/>
      <c r="J6" s="2"/>
      <c r="K6" s="2"/>
      <c r="L6" s="2"/>
      <c r="M6" s="2"/>
      <c r="N6" s="2"/>
      <c r="O6" s="3"/>
      <c r="P6" s="2"/>
      <c r="Q6" s="2"/>
      <c r="R6" s="2"/>
      <c r="S6" s="2"/>
      <c r="T6" s="2"/>
      <c r="U6" s="2"/>
      <c r="V6" s="2"/>
      <c r="W6" s="2"/>
    </row>
    <row r="7" spans="1:23" x14ac:dyDescent="0.25">
      <c r="A7" s="6" t="s">
        <v>27</v>
      </c>
      <c r="B7" s="13">
        <v>85500</v>
      </c>
      <c r="C7" s="13">
        <v>128200</v>
      </c>
      <c r="D7" s="13">
        <v>17800</v>
      </c>
      <c r="E7" s="13">
        <v>27500</v>
      </c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2"/>
      <c r="W7" s="2"/>
    </row>
    <row r="8" spans="1:23" x14ac:dyDescent="0.25">
      <c r="A8" s="6" t="s">
        <v>32</v>
      </c>
      <c r="B8" s="13">
        <v>113900</v>
      </c>
      <c r="C8" s="13">
        <v>139300</v>
      </c>
      <c r="D8" s="13">
        <v>26900</v>
      </c>
      <c r="E8" s="13">
        <v>32800</v>
      </c>
      <c r="I8" s="2"/>
      <c r="J8" s="2"/>
      <c r="K8" s="2"/>
      <c r="L8" s="2"/>
      <c r="M8" s="2"/>
      <c r="N8" s="2"/>
      <c r="O8" s="3"/>
      <c r="P8" s="2"/>
      <c r="Q8" s="2"/>
      <c r="R8" s="2"/>
      <c r="S8" s="2"/>
      <c r="T8" s="2"/>
      <c r="U8" s="2"/>
      <c r="V8" s="2"/>
      <c r="W8" s="2"/>
    </row>
    <row r="9" spans="1:23" x14ac:dyDescent="0.25">
      <c r="A9" s="6" t="s">
        <v>64</v>
      </c>
      <c r="B9" s="13" t="s">
        <v>38</v>
      </c>
      <c r="C9" s="13" t="s">
        <v>38</v>
      </c>
      <c r="D9" s="13">
        <v>17800</v>
      </c>
      <c r="E9" s="13">
        <v>27500</v>
      </c>
      <c r="I9" s="2"/>
      <c r="J9" s="2"/>
      <c r="K9" s="2"/>
      <c r="L9" s="2"/>
      <c r="M9" s="2"/>
      <c r="N9" s="2"/>
      <c r="O9" s="3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6" t="s">
        <v>65</v>
      </c>
      <c r="B10" s="13" t="s">
        <v>38</v>
      </c>
      <c r="C10" s="13" t="s">
        <v>38</v>
      </c>
      <c r="D10" s="13">
        <v>26900</v>
      </c>
      <c r="E10" s="13">
        <v>32800</v>
      </c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13" t="s">
        <v>33</v>
      </c>
      <c r="B11" s="13" t="s">
        <v>38</v>
      </c>
      <c r="C11" s="13" t="s">
        <v>38</v>
      </c>
      <c r="D11" s="13" t="s">
        <v>38</v>
      </c>
      <c r="E11" s="13" t="s">
        <v>38</v>
      </c>
      <c r="I11" s="2"/>
      <c r="J11" s="2"/>
      <c r="K11" s="2"/>
      <c r="L11" s="2"/>
      <c r="M11" s="2"/>
      <c r="N11" s="2"/>
      <c r="O11" s="3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2"/>
      <c r="B12" s="13"/>
      <c r="C12" s="13"/>
      <c r="D12" s="13"/>
      <c r="E12" s="13"/>
      <c r="F12" s="2"/>
      <c r="G12" s="2"/>
      <c r="H12" s="2"/>
      <c r="I12" s="2"/>
      <c r="J12" s="2"/>
      <c r="K12" s="2"/>
      <c r="L12" s="2"/>
      <c r="M12" s="2"/>
      <c r="N12" s="2"/>
      <c r="O12" s="3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2"/>
      <c r="B15" s="2"/>
      <c r="C15" s="2" t="s">
        <v>44</v>
      </c>
      <c r="D15" s="2"/>
      <c r="E15" s="2" t="s">
        <v>119</v>
      </c>
      <c r="F15" s="2"/>
      <c r="G15" s="2"/>
      <c r="H15" s="21" t="s">
        <v>54</v>
      </c>
      <c r="I15" s="2"/>
      <c r="J15" s="2"/>
      <c r="K15" s="2" t="s">
        <v>55</v>
      </c>
      <c r="L15" s="2"/>
      <c r="M15" s="2"/>
      <c r="N15" s="2" t="s">
        <v>58</v>
      </c>
      <c r="O15" s="3"/>
      <c r="P15" s="2"/>
      <c r="Q15" s="2" t="s">
        <v>124</v>
      </c>
      <c r="R15" s="2"/>
      <c r="S15" s="15" t="s">
        <v>48</v>
      </c>
      <c r="T15" s="2"/>
      <c r="U15" s="2"/>
      <c r="V15" s="2"/>
      <c r="W15" s="2"/>
    </row>
    <row r="16" spans="1:23" x14ac:dyDescent="0.25">
      <c r="A16" s="2">
        <f>ROUND('Test Parameters'!H43,1)</f>
        <v>0</v>
      </c>
      <c r="B16" s="2"/>
      <c r="C16" s="16" t="s">
        <v>115</v>
      </c>
      <c r="D16" s="2"/>
      <c r="E16" s="2" t="s">
        <v>34</v>
      </c>
      <c r="F16" s="2"/>
      <c r="G16" s="2"/>
      <c r="H16" s="21" t="s">
        <v>120</v>
      </c>
      <c r="I16" s="2"/>
      <c r="J16" s="2"/>
      <c r="K16" s="20">
        <v>5</v>
      </c>
      <c r="L16" s="2"/>
      <c r="M16" s="2"/>
      <c r="N16" s="2" t="s">
        <v>34</v>
      </c>
      <c r="O16" s="3"/>
      <c r="P16" s="2"/>
      <c r="Q16" s="2"/>
      <c r="R16" s="2"/>
      <c r="S16" s="15" t="s">
        <v>126</v>
      </c>
      <c r="T16" s="2"/>
      <c r="U16" s="2"/>
      <c r="V16" s="2"/>
      <c r="W16" s="2"/>
    </row>
    <row r="17" spans="1:23" x14ac:dyDescent="0.25">
      <c r="A17" s="2">
        <f>'Test Parameters'!H44</f>
        <v>0</v>
      </c>
      <c r="B17" s="2"/>
      <c r="C17" s="16" t="s">
        <v>33</v>
      </c>
      <c r="D17" s="2"/>
      <c r="E17" s="2" t="s">
        <v>49</v>
      </c>
      <c r="F17" s="2"/>
      <c r="G17" s="2"/>
      <c r="H17" s="21" t="s">
        <v>121</v>
      </c>
      <c r="I17" s="2"/>
      <c r="J17" s="2"/>
      <c r="K17" s="20">
        <v>5.5</v>
      </c>
      <c r="L17" s="2"/>
      <c r="M17" s="2"/>
      <c r="N17" s="2" t="s">
        <v>56</v>
      </c>
      <c r="O17" s="3"/>
      <c r="P17" s="2"/>
      <c r="Q17" s="2"/>
      <c r="R17" s="2"/>
      <c r="S17" s="15" t="s">
        <v>128</v>
      </c>
      <c r="T17" s="2"/>
      <c r="U17" s="2"/>
      <c r="V17" s="2"/>
      <c r="W17" s="2"/>
    </row>
    <row r="18" spans="1:23" x14ac:dyDescent="0.25">
      <c r="A18" s="2">
        <f>A16*0.98</f>
        <v>0</v>
      </c>
      <c r="B18" s="2"/>
      <c r="C18" s="2"/>
      <c r="D18" s="2"/>
      <c r="E18" s="2" t="s">
        <v>33</v>
      </c>
      <c r="F18" s="2"/>
      <c r="G18" s="2"/>
      <c r="H18" s="21" t="s">
        <v>122</v>
      </c>
      <c r="I18" s="2"/>
      <c r="J18" s="2"/>
      <c r="K18" s="20">
        <v>6</v>
      </c>
      <c r="L18" s="2"/>
      <c r="M18" s="2"/>
      <c r="N18" s="2" t="s">
        <v>57</v>
      </c>
      <c r="O18" s="3"/>
      <c r="P18" s="2"/>
      <c r="Q18" s="2"/>
      <c r="R18" s="2"/>
      <c r="S18" s="15" t="s">
        <v>129</v>
      </c>
      <c r="T18" s="2"/>
      <c r="U18" s="2"/>
      <c r="V18" s="2"/>
      <c r="W18" s="2"/>
    </row>
    <row r="19" spans="1:23" x14ac:dyDescent="0.25">
      <c r="A19" s="2" t="b">
        <f>AND(A17&lt;=A16,A17&gt;=A18)</f>
        <v>1</v>
      </c>
      <c r="B19" s="2"/>
      <c r="C19" s="2"/>
      <c r="D19" s="2"/>
      <c r="E19" s="2"/>
      <c r="F19" s="2"/>
      <c r="G19" s="2"/>
      <c r="H19" s="21" t="s">
        <v>123</v>
      </c>
      <c r="I19" s="2"/>
      <c r="J19" s="2"/>
      <c r="K19" s="20">
        <v>6.5</v>
      </c>
      <c r="L19" s="2"/>
      <c r="M19" s="2"/>
      <c r="N19" s="2" t="s">
        <v>33</v>
      </c>
      <c r="O19" s="3"/>
      <c r="P19" s="2"/>
      <c r="Q19" s="2"/>
      <c r="R19" s="2"/>
      <c r="S19" s="15" t="s">
        <v>130</v>
      </c>
      <c r="T19" s="2"/>
      <c r="U19" s="2"/>
      <c r="V19" s="2"/>
      <c r="W19" s="2"/>
    </row>
    <row r="20" spans="1:23" x14ac:dyDescent="0.25">
      <c r="A20" s="2" t="e">
        <f>AND('Data Sheet 1'!D31&gt;='Data Sheet 1'!N28,'Data Sheet 1'!D31&lt;='Data Sheet 1'!N29)</f>
        <v>#N/A</v>
      </c>
      <c r="B20" s="2"/>
      <c r="C20" s="2"/>
      <c r="D20" s="2"/>
      <c r="E20" s="2"/>
      <c r="F20" s="2"/>
      <c r="G20" s="2"/>
      <c r="H20" s="21" t="s">
        <v>50</v>
      </c>
      <c r="I20" s="2"/>
      <c r="J20" s="2"/>
      <c r="K20" s="20" t="s">
        <v>33</v>
      </c>
      <c r="L20" s="2"/>
      <c r="M20" s="2"/>
      <c r="N20" s="2"/>
      <c r="O20" s="3"/>
      <c r="P20" s="2"/>
      <c r="Q20" s="2"/>
      <c r="R20" s="14"/>
      <c r="S20" s="15" t="s">
        <v>131</v>
      </c>
      <c r="T20" s="2"/>
      <c r="U20" s="2"/>
      <c r="V20" s="2"/>
      <c r="W20" s="2"/>
    </row>
    <row r="21" spans="1:23" x14ac:dyDescent="0.25">
      <c r="A21" s="2" t="e">
        <f>AND('Data Sheet 1'!D49&gt;='Data Sheet 1'!N46,'Data Sheet 1'!D49&lt;='Data Sheet 1'!N47)</f>
        <v>#N/A</v>
      </c>
      <c r="B21" s="2"/>
      <c r="C21" s="2"/>
      <c r="D21" s="2"/>
      <c r="E21" s="2"/>
      <c r="F21" s="2"/>
      <c r="G21" s="2"/>
      <c r="H21" s="21" t="s">
        <v>51</v>
      </c>
      <c r="I21" s="2"/>
      <c r="J21" s="2"/>
      <c r="K21" s="2"/>
      <c r="L21" s="2"/>
      <c r="M21" s="2"/>
      <c r="N21" s="2"/>
      <c r="O21" s="3"/>
      <c r="P21" s="2"/>
      <c r="Q21" s="2"/>
      <c r="R21" s="2"/>
      <c r="S21" s="15" t="s">
        <v>127</v>
      </c>
      <c r="T21" s="2"/>
      <c r="U21" s="2"/>
      <c r="V21" s="2"/>
      <c r="W21" s="2"/>
    </row>
    <row r="22" spans="1:23" x14ac:dyDescent="0.25">
      <c r="A22" t="e">
        <f>AND('Data Sheet 1'!D60&gt;=-0.2,'Data Sheet 1'!D60&lt;=0.2)</f>
        <v>#DIV/0!</v>
      </c>
      <c r="B22" s="2"/>
      <c r="C22" s="2" t="s">
        <v>45</v>
      </c>
      <c r="D22" s="2"/>
      <c r="E22" s="2"/>
      <c r="F22" s="2"/>
      <c r="G22" s="2"/>
      <c r="H22" s="21" t="s">
        <v>33</v>
      </c>
      <c r="I22" s="2"/>
      <c r="J22" s="2"/>
      <c r="K22" s="2"/>
      <c r="L22" s="2"/>
      <c r="M22" s="2"/>
      <c r="N22" s="2"/>
      <c r="O22" s="3"/>
      <c r="P22" s="2"/>
      <c r="Q22" s="2"/>
      <c r="R22" s="2"/>
      <c r="S22" s="15" t="s">
        <v>131</v>
      </c>
      <c r="T22" s="2"/>
      <c r="U22" s="2"/>
      <c r="V22" s="2"/>
      <c r="W22" s="2"/>
    </row>
    <row r="23" spans="1:23" x14ac:dyDescent="0.25">
      <c r="A23" t="e">
        <f>AND('Data Sheet 1'!D60&gt;=-0.2,'Data Sheet 1'!H60&lt;=0.2)</f>
        <v>#DIV/0!</v>
      </c>
      <c r="B23" s="2"/>
      <c r="C23" s="16" t="s">
        <v>46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2"/>
      <c r="Q23" s="2"/>
      <c r="R23" s="2"/>
      <c r="S23" s="15" t="s">
        <v>132</v>
      </c>
      <c r="T23" s="2"/>
      <c r="U23" s="2"/>
      <c r="V23" s="2"/>
      <c r="W23" s="2"/>
    </row>
    <row r="24" spans="1:23" x14ac:dyDescent="0.25">
      <c r="A24" s="2"/>
      <c r="B24" s="2"/>
      <c r="C24" t="s">
        <v>118</v>
      </c>
      <c r="D24" s="2"/>
      <c r="E24" s="2"/>
      <c r="F24" s="2"/>
      <c r="G24" s="2"/>
      <c r="K24" s="2"/>
      <c r="L24" s="2"/>
      <c r="M24" s="2"/>
      <c r="N24" s="2"/>
      <c r="O24" s="3"/>
      <c r="P24" s="2"/>
      <c r="Q24" s="2"/>
      <c r="R24" s="2"/>
      <c r="S24" s="15" t="s">
        <v>133</v>
      </c>
      <c r="T24" s="2"/>
      <c r="U24" s="2"/>
      <c r="V24" s="2"/>
      <c r="W24" s="2"/>
    </row>
    <row r="25" spans="1:23" x14ac:dyDescent="0.25">
      <c r="A25" s="2"/>
      <c r="B25" s="2"/>
      <c r="C25" s="16" t="s">
        <v>116</v>
      </c>
      <c r="D25" s="2"/>
      <c r="E25" s="2"/>
      <c r="F25" s="2"/>
      <c r="G25" s="2"/>
      <c r="K25" s="2"/>
      <c r="L25" s="2"/>
      <c r="M25" s="2"/>
      <c r="N25" s="2"/>
      <c r="O25" s="3"/>
      <c r="P25" s="2"/>
      <c r="Q25" s="2"/>
      <c r="R25" s="2"/>
      <c r="S25" s="15" t="s">
        <v>125</v>
      </c>
      <c r="T25" s="2"/>
      <c r="U25" s="2"/>
      <c r="V25" s="2"/>
      <c r="W25" s="2"/>
    </row>
    <row r="26" spans="1:23" x14ac:dyDescent="0.25">
      <c r="A26" s="2"/>
      <c r="B26" s="2"/>
      <c r="C26" s="2" t="s">
        <v>47</v>
      </c>
      <c r="D26" s="2"/>
      <c r="E26" s="2"/>
      <c r="F26" s="2"/>
      <c r="G26" s="2"/>
      <c r="K26" s="2"/>
      <c r="L26" s="2"/>
      <c r="M26" s="2"/>
      <c r="N26" s="2"/>
      <c r="O26" s="3"/>
      <c r="P26" s="2"/>
      <c r="Q26" s="2"/>
      <c r="R26" s="2"/>
      <c r="S26" s="15" t="s">
        <v>134</v>
      </c>
      <c r="T26" s="2"/>
      <c r="U26" s="2"/>
      <c r="V26" s="2"/>
      <c r="W26" s="2"/>
    </row>
    <row r="27" spans="1:23" x14ac:dyDescent="0.25">
      <c r="A27" s="2"/>
      <c r="B27" s="2"/>
      <c r="C27" s="2" t="s">
        <v>117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2"/>
      <c r="Q27" s="2"/>
      <c r="R27" s="2"/>
      <c r="S27" s="15" t="s">
        <v>135</v>
      </c>
      <c r="T27" s="2"/>
      <c r="U27" s="2"/>
      <c r="V27" s="2"/>
      <c r="W27" s="2"/>
    </row>
    <row r="28" spans="1:23" x14ac:dyDescent="0.25">
      <c r="A28" s="2"/>
      <c r="B28" s="2"/>
      <c r="C28" t="s">
        <v>33</v>
      </c>
      <c r="F28" s="2"/>
      <c r="G28" s="2"/>
      <c r="H28" s="2"/>
      <c r="I28" s="2"/>
      <c r="J28" s="2"/>
      <c r="K28" s="2"/>
      <c r="L28" s="2"/>
      <c r="M28" s="2"/>
      <c r="N28" s="2"/>
      <c r="O28" s="3"/>
      <c r="P28" s="2"/>
      <c r="Q28" s="2"/>
      <c r="R28" s="2"/>
      <c r="S28" s="15" t="s">
        <v>136</v>
      </c>
      <c r="T28" s="2"/>
      <c r="U28" s="2"/>
      <c r="V28" s="2"/>
      <c r="W28" s="2"/>
    </row>
    <row r="29" spans="1:23" x14ac:dyDescent="0.25">
      <c r="A29" s="2"/>
      <c r="B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2"/>
      <c r="Q29" s="2"/>
      <c r="R29" s="2"/>
      <c r="S29" s="15" t="s">
        <v>137</v>
      </c>
      <c r="T29" s="2"/>
      <c r="U29" s="2"/>
      <c r="V29" s="2"/>
      <c r="W29" s="2"/>
    </row>
    <row r="30" spans="1:23" x14ac:dyDescent="0.25">
      <c r="A30" s="3"/>
      <c r="B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2"/>
      <c r="Q30" s="2"/>
      <c r="R30" s="2"/>
      <c r="S30" s="15" t="s">
        <v>138</v>
      </c>
      <c r="T30" s="2"/>
      <c r="U30" s="2"/>
      <c r="V30" s="2"/>
      <c r="W30" s="2"/>
    </row>
    <row r="31" spans="1:23" x14ac:dyDescent="0.25">
      <c r="A31" s="2"/>
      <c r="B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2"/>
      <c r="Q31" s="2"/>
      <c r="R31" s="2"/>
      <c r="S31" s="15" t="s">
        <v>139</v>
      </c>
      <c r="T31" s="2"/>
      <c r="U31" s="2"/>
      <c r="V31" s="2"/>
      <c r="W31" s="2"/>
    </row>
    <row r="32" spans="1:23" x14ac:dyDescent="0.25">
      <c r="A32" s="14"/>
      <c r="B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2"/>
      <c r="Q32" s="2"/>
      <c r="R32" s="2"/>
      <c r="S32" s="15" t="s">
        <v>33</v>
      </c>
      <c r="T32" s="2"/>
      <c r="U32" s="2"/>
      <c r="V32" s="2"/>
      <c r="W32" s="2"/>
    </row>
    <row r="33" spans="1:23" x14ac:dyDescent="0.25">
      <c r="A33" s="14"/>
      <c r="B33" s="14"/>
      <c r="F33" s="2"/>
      <c r="G33" s="2"/>
      <c r="H33" s="2" t="s">
        <v>73</v>
      </c>
      <c r="I33" s="2"/>
      <c r="J33" s="2" t="s">
        <v>35</v>
      </c>
      <c r="K33" s="2"/>
      <c r="L33" s="2"/>
      <c r="M33" s="2"/>
      <c r="N33" s="2"/>
      <c r="O33" s="3"/>
      <c r="P33" s="2"/>
      <c r="Q33" s="2"/>
      <c r="R33" s="2"/>
      <c r="S33" s="15"/>
      <c r="T33" s="2"/>
      <c r="U33" s="2"/>
      <c r="V33" s="2"/>
      <c r="W33" s="2"/>
    </row>
    <row r="34" spans="1:23" x14ac:dyDescent="0.25">
      <c r="A34" s="2"/>
      <c r="B34" s="2"/>
      <c r="F34" s="2"/>
      <c r="G34" s="2"/>
      <c r="H34" s="2" t="s">
        <v>111</v>
      </c>
      <c r="I34" s="2"/>
      <c r="J34" s="2" t="s">
        <v>36</v>
      </c>
      <c r="K34" s="2"/>
      <c r="L34" s="2"/>
      <c r="M34" s="2"/>
      <c r="N34" s="2"/>
      <c r="O34" s="3"/>
      <c r="P34" s="2"/>
      <c r="Q34" s="2"/>
      <c r="R34" s="2"/>
      <c r="S34" s="15"/>
      <c r="T34" s="2"/>
      <c r="U34" s="2"/>
      <c r="V34" s="2"/>
      <c r="W34" s="2"/>
    </row>
    <row r="35" spans="1:23" x14ac:dyDescent="0.25">
      <c r="A35" s="2"/>
      <c r="B35" s="2"/>
      <c r="F35" s="2"/>
      <c r="G35" s="2"/>
      <c r="H35" s="2" t="s">
        <v>112</v>
      </c>
      <c r="I35" s="2"/>
      <c r="J35" s="2" t="s">
        <v>37</v>
      </c>
      <c r="K35" s="2"/>
      <c r="L35" s="2"/>
      <c r="M35" s="2"/>
      <c r="N35" s="2"/>
      <c r="O35" s="3"/>
      <c r="P35" s="2"/>
      <c r="Q35" s="2"/>
      <c r="R35" s="2"/>
      <c r="S35" s="15"/>
      <c r="T35" s="2"/>
      <c r="U35" s="2"/>
      <c r="V35" s="2"/>
      <c r="W35" s="2"/>
    </row>
    <row r="36" spans="1:23" x14ac:dyDescent="0.25">
      <c r="A36" s="2"/>
      <c r="B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2"/>
      <c r="Q36" s="17"/>
      <c r="R36" s="2"/>
      <c r="S36" s="15"/>
      <c r="T36" s="2"/>
      <c r="U36" s="2"/>
      <c r="V36" s="2"/>
      <c r="W36" s="2"/>
    </row>
    <row r="37" spans="1:23" x14ac:dyDescent="0.25">
      <c r="A37" s="2"/>
      <c r="B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2"/>
      <c r="Q37" s="2"/>
      <c r="R37" s="2"/>
      <c r="S37" s="15"/>
      <c r="T37" s="2"/>
      <c r="U37" s="2"/>
      <c r="V37" s="2"/>
      <c r="W37" s="2"/>
    </row>
    <row r="38" spans="1:23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2"/>
      <c r="Q38" s="2"/>
      <c r="R38" s="2"/>
      <c r="S38" s="15"/>
      <c r="T38" s="2"/>
      <c r="U38" s="2"/>
      <c r="V38" s="2"/>
      <c r="W38" s="2"/>
    </row>
    <row r="39" spans="1:23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2"/>
      <c r="Q39" s="2"/>
      <c r="R39" s="2"/>
      <c r="S39" s="15"/>
      <c r="T39" s="2"/>
      <c r="U39" s="2"/>
      <c r="V39" s="2"/>
      <c r="W39" s="2"/>
    </row>
    <row r="40" spans="1:23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2"/>
      <c r="Q40" s="2"/>
      <c r="R40" s="2"/>
      <c r="S40" s="15"/>
      <c r="T40" s="2"/>
      <c r="U40" s="2"/>
      <c r="V40" s="2"/>
      <c r="W40" s="2"/>
    </row>
    <row r="41" spans="1:23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2"/>
      <c r="Q41" s="2"/>
      <c r="R41" s="2"/>
      <c r="S41" s="15"/>
      <c r="T41" s="2"/>
      <c r="U41" s="2"/>
      <c r="V41" s="2"/>
      <c r="W41" s="2"/>
    </row>
    <row r="42" spans="1:23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2"/>
      <c r="Q42" s="2"/>
      <c r="R42" s="2"/>
      <c r="S42" s="15"/>
      <c r="T42" s="2"/>
      <c r="U42" s="2"/>
      <c r="V42" s="2"/>
      <c r="W42" s="2"/>
    </row>
    <row r="43" spans="1:23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2"/>
      <c r="Q43" s="2"/>
      <c r="R43" s="2"/>
      <c r="S43" s="14"/>
      <c r="T43" s="2"/>
      <c r="U43" s="2"/>
      <c r="V43" s="2"/>
      <c r="W43" s="2"/>
    </row>
    <row r="44" spans="1:23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2"/>
      <c r="Q44" s="2"/>
      <c r="R44" s="2"/>
      <c r="S44" s="15"/>
      <c r="T44" s="2"/>
      <c r="U44" s="2"/>
      <c r="V44" s="2"/>
      <c r="W44" s="2"/>
    </row>
    <row r="45" spans="1:23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2"/>
      <c r="Q45" s="2"/>
      <c r="R45" s="2"/>
      <c r="S45" s="15"/>
      <c r="T45" s="2"/>
      <c r="U45" s="2"/>
      <c r="V45" s="2"/>
      <c r="W45" s="2"/>
    </row>
    <row r="46" spans="1:23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2"/>
      <c r="Q46" s="2"/>
      <c r="R46" s="2"/>
      <c r="S46" s="15"/>
      <c r="T46" s="2"/>
      <c r="U46" s="2"/>
      <c r="V46" s="2"/>
      <c r="W46" s="2"/>
    </row>
    <row r="47" spans="1:23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2"/>
      <c r="Q47" s="2"/>
      <c r="R47" s="2"/>
      <c r="S47" s="15"/>
      <c r="T47" s="2"/>
      <c r="U47" s="2"/>
      <c r="V47" s="2"/>
      <c r="W47" s="2"/>
    </row>
    <row r="48" spans="1:23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2"/>
      <c r="Q48" s="2"/>
      <c r="R48" s="2"/>
      <c r="S48" s="15"/>
      <c r="T48" s="2"/>
      <c r="U48" s="2"/>
      <c r="V48" s="2"/>
      <c r="W48" s="2"/>
    </row>
    <row r="49" spans="1:23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2"/>
      <c r="Q49" s="2"/>
      <c r="R49" s="2"/>
      <c r="S49" s="15"/>
      <c r="T49" s="2"/>
      <c r="U49" s="2"/>
      <c r="V49" s="2"/>
      <c r="W49" s="2"/>
    </row>
    <row r="50" spans="1:23" x14ac:dyDescent="0.25">
      <c r="A50" s="2"/>
      <c r="B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2"/>
      <c r="Q50" s="2"/>
      <c r="R50" s="2"/>
      <c r="S50" s="15"/>
      <c r="T50" s="2"/>
      <c r="U50" s="2"/>
      <c r="V50" s="2"/>
      <c r="W50" s="2"/>
    </row>
    <row r="51" spans="1:23" x14ac:dyDescent="0.25">
      <c r="A51" s="2"/>
      <c r="B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2"/>
      <c r="Q51" s="2"/>
      <c r="R51" s="2"/>
      <c r="S51" s="15"/>
      <c r="T51" s="2"/>
      <c r="U51" s="2"/>
      <c r="V51" s="2"/>
      <c r="W51" s="2"/>
    </row>
    <row r="52" spans="1:23" x14ac:dyDescent="0.25">
      <c r="A52" s="2"/>
      <c r="B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2"/>
      <c r="Q52" s="2"/>
      <c r="R52" s="2"/>
      <c r="S52" s="15"/>
      <c r="T52" s="2"/>
      <c r="U52" s="2"/>
      <c r="V52" s="2"/>
      <c r="W52" s="2"/>
    </row>
    <row r="53" spans="1:23" x14ac:dyDescent="0.25">
      <c r="A53" s="2"/>
      <c r="B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2"/>
      <c r="Q53" s="2"/>
      <c r="R53" s="2"/>
      <c r="S53" s="15"/>
      <c r="T53" s="2"/>
      <c r="U53" s="2"/>
      <c r="V53" s="2"/>
      <c r="W53" s="2"/>
    </row>
    <row r="54" spans="1:23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2"/>
      <c r="Q54" s="2"/>
      <c r="R54" s="2"/>
      <c r="S54" s="15"/>
      <c r="T54" s="2"/>
      <c r="U54" s="2"/>
      <c r="V54" s="2"/>
      <c r="W54" s="2"/>
    </row>
    <row r="55" spans="1:23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2"/>
      <c r="Q55" s="2"/>
      <c r="R55" s="2"/>
      <c r="S55" s="15"/>
      <c r="T55" s="2"/>
      <c r="U55" s="2"/>
      <c r="V55" s="2"/>
      <c r="W55" s="2"/>
    </row>
    <row r="56" spans="1:23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2"/>
      <c r="Q56" s="2"/>
      <c r="R56" s="2"/>
      <c r="S56" s="15"/>
      <c r="T56" s="2"/>
      <c r="U56" s="2"/>
      <c r="V56" s="2"/>
      <c r="W56" s="2"/>
    </row>
    <row r="57" spans="1:23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2"/>
      <c r="Q57" s="2"/>
      <c r="R57" s="2"/>
      <c r="S57" s="15"/>
      <c r="T57" s="2"/>
      <c r="U57" s="2"/>
      <c r="V57" s="2"/>
      <c r="W57" s="2"/>
    </row>
    <row r="58" spans="1:23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2"/>
      <c r="Q58" s="2"/>
      <c r="R58" s="2"/>
      <c r="S58" s="15"/>
      <c r="T58" s="2"/>
      <c r="U58" s="2"/>
      <c r="V58" s="2"/>
      <c r="W58" s="2"/>
    </row>
    <row r="59" spans="1:23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  <c r="Q59" s="2"/>
      <c r="R59" s="2"/>
      <c r="S59" s="15"/>
      <c r="T59" s="2"/>
      <c r="U59" s="2"/>
      <c r="V59" s="2"/>
      <c r="W59" s="2"/>
    </row>
    <row r="60" spans="1:23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  <c r="Q60" s="2"/>
      <c r="R60" s="2"/>
      <c r="S60" s="15"/>
      <c r="T60" s="2"/>
      <c r="U60" s="2"/>
      <c r="V60" s="2"/>
      <c r="W60" s="2"/>
    </row>
    <row r="61" spans="1:23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  <c r="Q61" s="2"/>
      <c r="R61" s="2"/>
      <c r="S61" s="15"/>
      <c r="T61" s="2"/>
      <c r="U61" s="2"/>
      <c r="V61" s="2"/>
      <c r="W61" s="2"/>
    </row>
    <row r="62" spans="1:23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  <c r="Q62" s="2"/>
      <c r="R62" s="2"/>
      <c r="S62" s="15"/>
      <c r="T62" s="2"/>
      <c r="U62" s="2"/>
      <c r="V62" s="2"/>
      <c r="W62" s="2"/>
    </row>
    <row r="63" spans="1:23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  <c r="Q63" s="2"/>
      <c r="R63" s="2"/>
      <c r="S63" s="15"/>
      <c r="T63" s="2"/>
      <c r="U63" s="2"/>
      <c r="V63" s="2"/>
      <c r="W63" s="2"/>
    </row>
    <row r="64" spans="1:23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  <c r="Q64" s="2"/>
      <c r="R64" s="2"/>
      <c r="S64" s="15"/>
      <c r="T64" s="2"/>
      <c r="U64" s="2"/>
      <c r="V64" s="2"/>
      <c r="W64" s="2"/>
    </row>
    <row r="65" spans="1:23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  <c r="Q65" s="2"/>
      <c r="R65" s="2"/>
      <c r="S65" s="15"/>
      <c r="T65" s="2"/>
      <c r="U65" s="2"/>
      <c r="V65" s="2"/>
      <c r="W65" s="2"/>
    </row>
    <row r="66" spans="1:23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  <c r="S66" s="15"/>
      <c r="T66" s="2"/>
      <c r="U66" s="2"/>
      <c r="V66" s="2"/>
      <c r="W66" s="2"/>
    </row>
    <row r="67" spans="1:23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  <c r="Q67" s="2"/>
      <c r="R67" s="2"/>
      <c r="S67" s="15"/>
      <c r="T67" s="2"/>
      <c r="U67" s="2"/>
      <c r="V67" s="2"/>
      <c r="W67" s="2"/>
    </row>
    <row r="68" spans="1:23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  <c r="S68" s="15"/>
      <c r="T68" s="2"/>
      <c r="U68" s="2"/>
      <c r="V68" s="2"/>
      <c r="W68" s="2"/>
    </row>
    <row r="69" spans="1:23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  <c r="S69" s="15"/>
      <c r="T69" s="2"/>
      <c r="U69" s="2"/>
      <c r="V69" s="2"/>
      <c r="W69" s="2"/>
    </row>
    <row r="70" spans="1:23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  <c r="S70" s="15"/>
      <c r="T70" s="2"/>
      <c r="U70" s="2"/>
      <c r="V70" s="2"/>
      <c r="W70" s="2"/>
    </row>
    <row r="71" spans="1:23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  <c r="S71" s="15"/>
      <c r="T71" s="2"/>
      <c r="U71" s="2"/>
      <c r="V71" s="2"/>
      <c r="W71" s="2"/>
    </row>
    <row r="72" spans="1:23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  <c r="Q72" s="2"/>
      <c r="R72" s="2"/>
      <c r="S72" s="15"/>
      <c r="T72" s="2"/>
      <c r="U72" s="2"/>
      <c r="V72" s="2"/>
      <c r="W72" s="2"/>
    </row>
    <row r="73" spans="1:23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  <c r="Q73" s="2"/>
      <c r="R73" s="2"/>
      <c r="S73" s="15"/>
      <c r="T73" s="2"/>
      <c r="U73" s="2"/>
      <c r="V73" s="2"/>
      <c r="W73" s="2"/>
    </row>
    <row r="74" spans="1:23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  <c r="Q74" s="3"/>
      <c r="R74" s="3"/>
      <c r="S74" s="15"/>
      <c r="T74" s="2"/>
      <c r="U74" s="2"/>
      <c r="V74" s="2"/>
      <c r="W74" s="2"/>
    </row>
    <row r="75" spans="1:23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  <c r="Q75" s="3"/>
      <c r="R75" s="3"/>
      <c r="S75" s="15"/>
      <c r="T75" s="2"/>
      <c r="U75" s="2"/>
      <c r="V75" s="2"/>
      <c r="W75" s="2"/>
    </row>
    <row r="76" spans="1:23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  <c r="Q76" s="2"/>
      <c r="R76" s="2"/>
      <c r="S76" s="15"/>
      <c r="T76" s="2"/>
      <c r="U76" s="2"/>
      <c r="V76" s="2"/>
      <c r="W76" s="2"/>
    </row>
    <row r="77" spans="1:23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  <c r="Q77" s="2"/>
      <c r="R77" s="2"/>
      <c r="S77" s="15"/>
      <c r="T77" s="2"/>
      <c r="U77" s="2"/>
      <c r="V77" s="2"/>
      <c r="W77" s="2"/>
    </row>
    <row r="78" spans="1:23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  <c r="Q78" s="2"/>
      <c r="R78" s="2"/>
      <c r="S78" s="15"/>
      <c r="T78" s="2"/>
      <c r="U78" s="2"/>
      <c r="V78" s="2"/>
      <c r="W78" s="2"/>
    </row>
    <row r="79" spans="1:23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  <c r="Q79" s="2"/>
      <c r="R79" s="2"/>
      <c r="S79" s="15"/>
      <c r="T79" s="2"/>
      <c r="U79" s="2"/>
      <c r="V79" s="2"/>
      <c r="W79" s="2"/>
    </row>
    <row r="80" spans="1:23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  <c r="Q80" s="2"/>
      <c r="R80" s="2"/>
      <c r="S80" s="15"/>
      <c r="T80" s="2"/>
      <c r="U80" s="2"/>
      <c r="V80" s="2"/>
      <c r="W80" s="2"/>
    </row>
    <row r="81" spans="1:23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  <c r="Q81" s="2"/>
      <c r="R81" s="2"/>
      <c r="S81" s="15"/>
      <c r="T81" s="2"/>
      <c r="U81" s="2"/>
      <c r="V81" s="2"/>
      <c r="W81" s="2"/>
    </row>
    <row r="82" spans="1:23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  <c r="Q82" s="2"/>
      <c r="R82" s="2"/>
      <c r="S82" s="15"/>
      <c r="T82" s="2"/>
      <c r="U82" s="2"/>
      <c r="V82" s="2"/>
      <c r="W82" s="2"/>
    </row>
    <row r="83" spans="1:23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  <c r="Q83" s="2"/>
      <c r="R83" s="2"/>
      <c r="S83" s="15"/>
      <c r="T83" s="2"/>
      <c r="U83" s="2"/>
      <c r="V83" s="2"/>
      <c r="W83" s="2"/>
    </row>
    <row r="84" spans="1:23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  <c r="Q84" s="2"/>
      <c r="R84" s="2"/>
      <c r="S84" s="15"/>
      <c r="T84" s="2"/>
      <c r="U84" s="2"/>
      <c r="V84" s="2"/>
      <c r="W84" s="2"/>
    </row>
    <row r="85" spans="1:23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  <c r="Q85" s="2"/>
      <c r="R85" s="2"/>
      <c r="S85" s="15"/>
      <c r="T85" s="2"/>
      <c r="U85" s="2"/>
      <c r="V85" s="2"/>
      <c r="W85" s="2"/>
    </row>
    <row r="86" spans="1:23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  <c r="Q86" s="2"/>
      <c r="R86" s="2"/>
      <c r="S86" s="15"/>
      <c r="T86" s="2"/>
      <c r="U86" s="2"/>
      <c r="V86" s="2"/>
      <c r="W86" s="2"/>
    </row>
    <row r="87" spans="1:23" x14ac:dyDescent="0.25">
      <c r="A87" s="3"/>
      <c r="B87" s="3"/>
      <c r="F87" s="3"/>
      <c r="G87" s="3"/>
      <c r="H87" s="3"/>
      <c r="I87" s="3"/>
      <c r="J87" s="3"/>
      <c r="K87" s="2"/>
      <c r="L87" s="2"/>
      <c r="M87" s="2"/>
      <c r="N87" s="2"/>
      <c r="O87" s="3"/>
      <c r="P87" s="2"/>
      <c r="Q87" s="2"/>
      <c r="R87" s="2"/>
      <c r="S87" s="15"/>
      <c r="T87" s="2"/>
      <c r="U87" s="2"/>
      <c r="V87" s="2"/>
      <c r="W87" s="2"/>
    </row>
    <row r="88" spans="1:23" x14ac:dyDescent="0.25">
      <c r="A88" s="3"/>
      <c r="B88" s="3"/>
      <c r="F88" s="3"/>
      <c r="G88" s="3"/>
      <c r="H88" s="3"/>
      <c r="I88" s="3"/>
      <c r="J88" s="3"/>
      <c r="K88" s="2"/>
      <c r="L88" s="2"/>
      <c r="M88" s="2"/>
      <c r="N88" s="2"/>
      <c r="O88" s="3"/>
      <c r="P88" s="2"/>
      <c r="Q88" s="2"/>
      <c r="R88" s="2"/>
      <c r="S88" s="15"/>
      <c r="T88" s="2"/>
      <c r="U88" s="2"/>
      <c r="V88" s="2"/>
      <c r="W88" s="2"/>
    </row>
    <row r="89" spans="1:23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  <c r="Q89" s="2"/>
      <c r="R89" s="2"/>
      <c r="S89" s="15"/>
      <c r="T89" s="2"/>
      <c r="U89" s="2"/>
      <c r="V89" s="2"/>
      <c r="W89" s="2"/>
    </row>
    <row r="90" spans="1:23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  <c r="Q90" s="2"/>
      <c r="R90" s="2"/>
      <c r="S90" s="15"/>
      <c r="T90" s="2"/>
      <c r="U90" s="2"/>
      <c r="V90" s="2"/>
      <c r="W90" s="2"/>
    </row>
    <row r="91" spans="1:23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  <c r="Q91" s="2"/>
      <c r="R91" s="2"/>
      <c r="S91" s="15"/>
      <c r="T91" s="2"/>
      <c r="U91" s="2"/>
      <c r="V91" s="2"/>
      <c r="W91" s="2"/>
    </row>
    <row r="92" spans="1:23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  <c r="Q92" s="2"/>
      <c r="R92" s="2"/>
      <c r="S92" s="15"/>
      <c r="T92" s="2"/>
      <c r="U92" s="2"/>
      <c r="V92" s="2"/>
      <c r="W92" s="2"/>
    </row>
    <row r="93" spans="1:23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  <c r="Q93" s="2"/>
      <c r="R93" s="2"/>
      <c r="S93" s="15"/>
      <c r="T93" s="2"/>
      <c r="U93" s="2"/>
      <c r="V93" s="2"/>
      <c r="W93" s="2"/>
    </row>
    <row r="94" spans="1:23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  <c r="Q94" s="2"/>
      <c r="R94" s="2"/>
      <c r="S94" s="15"/>
      <c r="T94" s="2"/>
      <c r="U94" s="2"/>
      <c r="V94" s="2"/>
      <c r="W94" s="2"/>
    </row>
    <row r="95" spans="1:23" x14ac:dyDescent="0.25">
      <c r="A95" s="2"/>
      <c r="B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  <c r="Q95" s="2"/>
      <c r="R95" s="2"/>
      <c r="S95" s="15"/>
      <c r="T95" s="2"/>
      <c r="U95" s="2"/>
      <c r="V95" s="2"/>
      <c r="W95" s="2"/>
    </row>
    <row r="96" spans="1:23" x14ac:dyDescent="0.25">
      <c r="A96" s="2"/>
      <c r="B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  <c r="Q96" s="2"/>
      <c r="R96" s="2"/>
      <c r="S96" s="15"/>
      <c r="T96" s="2"/>
      <c r="U96" s="2"/>
      <c r="V96" s="2"/>
      <c r="W96" s="2"/>
    </row>
    <row r="97" spans="1:23" x14ac:dyDescent="0.25">
      <c r="A97" s="2"/>
      <c r="B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  <c r="Q97" s="2"/>
      <c r="R97" s="2"/>
      <c r="S97" s="15"/>
      <c r="T97" s="2"/>
      <c r="U97" s="2"/>
      <c r="V97" s="2"/>
      <c r="W97" s="2"/>
    </row>
    <row r="98" spans="1:23" x14ac:dyDescent="0.25">
      <c r="A98" s="2"/>
      <c r="B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  <c r="Q98" s="2"/>
      <c r="R98" s="2"/>
      <c r="S98" s="15"/>
      <c r="T98" s="2"/>
      <c r="U98" s="2"/>
      <c r="V98" s="2"/>
      <c r="W98" s="2"/>
    </row>
    <row r="99" spans="1:23" x14ac:dyDescent="0.25">
      <c r="A99" s="2"/>
      <c r="B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  <c r="Q99" s="2"/>
      <c r="R99" s="2"/>
      <c r="S99" s="15"/>
      <c r="T99" s="2"/>
      <c r="U99" s="2"/>
      <c r="V99" s="2"/>
      <c r="W99" s="2"/>
    </row>
    <row r="100" spans="1:23" x14ac:dyDescent="0.25">
      <c r="A100" s="2"/>
      <c r="B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15"/>
      <c r="T100" s="2"/>
      <c r="U100" s="2"/>
      <c r="V100" s="2"/>
      <c r="W100" s="2"/>
    </row>
    <row r="101" spans="1:23" x14ac:dyDescent="0.25">
      <c r="A101" s="2"/>
      <c r="B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15"/>
      <c r="T101" s="2"/>
      <c r="U101" s="2"/>
      <c r="V101" s="2"/>
      <c r="W101" s="2"/>
    </row>
    <row r="102" spans="1:23" x14ac:dyDescent="0.25">
      <c r="A102" s="2"/>
      <c r="B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15"/>
      <c r="T102" s="2"/>
      <c r="U102" s="2"/>
      <c r="V102" s="2"/>
      <c r="W102" s="2"/>
    </row>
    <row r="103" spans="1:23" x14ac:dyDescent="0.25">
      <c r="A103" s="2"/>
      <c r="B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15"/>
      <c r="T103" s="2"/>
      <c r="U103" s="2"/>
      <c r="V103" s="2"/>
      <c r="W103" s="2"/>
    </row>
    <row r="104" spans="1:23" x14ac:dyDescent="0.25">
      <c r="A104" s="2"/>
      <c r="B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15"/>
      <c r="T104" s="2"/>
      <c r="U104" s="2"/>
      <c r="V104" s="2"/>
      <c r="W104" s="2"/>
    </row>
    <row r="105" spans="1:23" x14ac:dyDescent="0.25">
      <c r="A105" s="2"/>
      <c r="B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15"/>
      <c r="T105" s="2"/>
      <c r="U105" s="2"/>
      <c r="V105" s="2"/>
      <c r="W105" s="2"/>
    </row>
    <row r="106" spans="1:23" x14ac:dyDescent="0.25">
      <c r="A106" s="2"/>
      <c r="B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15"/>
      <c r="T106" s="2"/>
      <c r="U106" s="2"/>
      <c r="V106" s="2"/>
      <c r="W106" s="2"/>
    </row>
    <row r="107" spans="1:23" x14ac:dyDescent="0.25">
      <c r="A107" s="2"/>
      <c r="B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15"/>
      <c r="T107" s="2"/>
      <c r="U107" s="2"/>
      <c r="V107" s="2"/>
      <c r="W107" s="2"/>
    </row>
    <row r="108" spans="1:23" x14ac:dyDescent="0.25">
      <c r="A108" s="2"/>
      <c r="B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15"/>
      <c r="T108" s="2"/>
      <c r="U108" s="2"/>
      <c r="V108" s="2"/>
      <c r="W108" s="2"/>
    </row>
    <row r="109" spans="1:23" x14ac:dyDescent="0.25">
      <c r="A109" s="2"/>
      <c r="B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15"/>
      <c r="T109" s="2"/>
      <c r="U109" s="2"/>
      <c r="V109" s="2"/>
      <c r="W109" s="2"/>
    </row>
    <row r="110" spans="1:23" x14ac:dyDescent="0.25">
      <c r="A110" s="2"/>
      <c r="B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15"/>
      <c r="T110" s="2"/>
      <c r="U110" s="2"/>
      <c r="V110" s="2"/>
      <c r="W110" s="2"/>
    </row>
    <row r="111" spans="1:23" x14ac:dyDescent="0.25">
      <c r="A111" s="2"/>
      <c r="B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15"/>
      <c r="T111" s="2"/>
      <c r="U111" s="2"/>
      <c r="V111" s="2"/>
      <c r="W111" s="2"/>
    </row>
    <row r="112" spans="1:23" x14ac:dyDescent="0.25">
      <c r="A112" s="2"/>
      <c r="B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15"/>
      <c r="T112" s="2"/>
      <c r="U112" s="2"/>
      <c r="V112" s="2"/>
      <c r="W112" s="2"/>
    </row>
    <row r="113" spans="1:23" x14ac:dyDescent="0.25">
      <c r="A113" s="2"/>
      <c r="B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15"/>
      <c r="T113" s="2"/>
      <c r="U113" s="2"/>
      <c r="V113" s="2"/>
      <c r="W113" s="2"/>
    </row>
    <row r="114" spans="1:23" x14ac:dyDescent="0.25">
      <c r="A114" s="2"/>
      <c r="B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15"/>
      <c r="T114" s="2"/>
      <c r="U114" s="2"/>
      <c r="V114" s="2"/>
      <c r="W114" s="2"/>
    </row>
    <row r="115" spans="1:23" x14ac:dyDescent="0.25">
      <c r="A115" s="2"/>
      <c r="B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15"/>
      <c r="T115" s="2"/>
      <c r="U115" s="2"/>
      <c r="V115" s="2"/>
      <c r="W115" s="2"/>
    </row>
    <row r="116" spans="1:23" x14ac:dyDescent="0.25">
      <c r="A116" s="2"/>
      <c r="B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15"/>
      <c r="T116" s="2"/>
      <c r="U116" s="2"/>
      <c r="V116" s="2"/>
      <c r="W116" s="2"/>
    </row>
    <row r="117" spans="1:23" x14ac:dyDescent="0.25">
      <c r="A117" s="2"/>
      <c r="B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15"/>
      <c r="T117" s="2"/>
      <c r="U117" s="2"/>
      <c r="V117" s="2"/>
      <c r="W117" s="2"/>
    </row>
    <row r="118" spans="1:23" x14ac:dyDescent="0.25">
      <c r="A118" s="2"/>
      <c r="B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15"/>
      <c r="T118" s="2"/>
      <c r="U118" s="2"/>
      <c r="V118" s="2"/>
      <c r="W118" s="2"/>
    </row>
    <row r="119" spans="1:23" x14ac:dyDescent="0.25">
      <c r="A119" s="2"/>
      <c r="B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15"/>
      <c r="T119" s="2"/>
      <c r="U119" s="2"/>
      <c r="V119" s="2"/>
      <c r="W119" s="2"/>
    </row>
    <row r="120" spans="1:23" x14ac:dyDescent="0.25">
      <c r="A120" s="2"/>
      <c r="B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15"/>
      <c r="T120" s="2"/>
      <c r="U120" s="2"/>
      <c r="V120" s="2"/>
      <c r="W120" s="2"/>
    </row>
    <row r="121" spans="1:23" x14ac:dyDescent="0.25">
      <c r="A121" s="2"/>
      <c r="B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15"/>
      <c r="T121" s="2"/>
      <c r="U121" s="2"/>
      <c r="V121" s="2"/>
      <c r="W121" s="2"/>
    </row>
    <row r="122" spans="1:23" x14ac:dyDescent="0.25">
      <c r="A122" s="2"/>
      <c r="B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15"/>
      <c r="T122" s="2"/>
      <c r="U122" s="2"/>
      <c r="V122" s="2"/>
      <c r="W122" s="2"/>
    </row>
    <row r="123" spans="1:23" x14ac:dyDescent="0.25">
      <c r="A123" s="2"/>
      <c r="B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14"/>
      <c r="T123" s="2"/>
      <c r="U123" s="2"/>
      <c r="V123" s="2"/>
      <c r="W123" s="2"/>
    </row>
    <row r="124" spans="1:23" x14ac:dyDescent="0.25">
      <c r="A124" s="2"/>
      <c r="B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15"/>
      <c r="T124" s="2"/>
      <c r="U124" s="2"/>
      <c r="V124" s="2"/>
      <c r="W124" s="2"/>
    </row>
    <row r="125" spans="1:23" x14ac:dyDescent="0.25">
      <c r="A125" s="2"/>
      <c r="B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15"/>
      <c r="T125" s="2"/>
      <c r="U125" s="2"/>
      <c r="V125" s="2"/>
      <c r="W125" s="2"/>
    </row>
    <row r="126" spans="1:23" x14ac:dyDescent="0.25">
      <c r="A126" s="2"/>
      <c r="B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15"/>
      <c r="T126" s="2"/>
      <c r="U126" s="2"/>
      <c r="V126" s="2"/>
      <c r="W126" s="2"/>
    </row>
    <row r="127" spans="1:23" x14ac:dyDescent="0.25">
      <c r="A127" s="2"/>
      <c r="B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15"/>
      <c r="T127" s="2"/>
      <c r="U127" s="2"/>
      <c r="V127" s="2"/>
      <c r="W127" s="2"/>
    </row>
    <row r="128" spans="1:23" x14ac:dyDescent="0.25">
      <c r="A128" s="2"/>
      <c r="B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15"/>
      <c r="T128" s="2"/>
      <c r="U128" s="2"/>
      <c r="V128" s="2"/>
      <c r="W128" s="2"/>
    </row>
    <row r="129" spans="1:23" x14ac:dyDescent="0.25">
      <c r="A129" s="2"/>
      <c r="B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14"/>
      <c r="T129" s="2"/>
      <c r="U129" s="2"/>
      <c r="V129" s="2"/>
      <c r="W129" s="2"/>
    </row>
    <row r="130" spans="1:23" x14ac:dyDescent="0.25">
      <c r="A130" s="2"/>
      <c r="B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15"/>
      <c r="T130" s="2"/>
      <c r="U130" s="2"/>
      <c r="V130" s="2"/>
      <c r="W130" s="2"/>
    </row>
    <row r="131" spans="1:23" x14ac:dyDescent="0.25">
      <c r="A131" s="2"/>
      <c r="B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15"/>
      <c r="T131" s="2"/>
      <c r="U131" s="2"/>
      <c r="V131" s="2"/>
      <c r="W131" s="2"/>
    </row>
    <row r="132" spans="1:23" x14ac:dyDescent="0.25">
      <c r="A132" s="2"/>
      <c r="B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15"/>
      <c r="T132" s="2"/>
      <c r="U132" s="2"/>
      <c r="V132" s="2"/>
      <c r="W132" s="2"/>
    </row>
    <row r="133" spans="1:23" x14ac:dyDescent="0.25">
      <c r="A133" s="2"/>
      <c r="B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15"/>
      <c r="T133" s="2"/>
      <c r="U133" s="2"/>
      <c r="V133" s="2"/>
      <c r="W133" s="2"/>
    </row>
    <row r="134" spans="1:23" x14ac:dyDescent="0.25">
      <c r="A134" s="2"/>
      <c r="B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15"/>
      <c r="T134" s="2"/>
      <c r="U134" s="2"/>
      <c r="V134" s="2"/>
      <c r="W134" s="2"/>
    </row>
    <row r="135" spans="1:23" x14ac:dyDescent="0.25">
      <c r="A135" s="2"/>
      <c r="B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15"/>
      <c r="T135" s="2"/>
      <c r="U135" s="2"/>
      <c r="V135" s="2"/>
      <c r="W135" s="2"/>
    </row>
    <row r="136" spans="1:23" x14ac:dyDescent="0.25">
      <c r="A136" s="2"/>
      <c r="B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15"/>
      <c r="T136" s="2"/>
      <c r="U136" s="2"/>
      <c r="V136" s="2"/>
      <c r="W136" s="2"/>
    </row>
    <row r="137" spans="1:23" x14ac:dyDescent="0.25">
      <c r="A137" s="2"/>
      <c r="B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15"/>
      <c r="T137" s="2"/>
      <c r="U137" s="2"/>
      <c r="V137" s="2"/>
      <c r="W137" s="2"/>
    </row>
    <row r="138" spans="1:23" x14ac:dyDescent="0.25">
      <c r="A138" s="2"/>
      <c r="B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15"/>
      <c r="T138" s="2"/>
      <c r="U138" s="2"/>
      <c r="V138" s="2"/>
      <c r="W138" s="2"/>
    </row>
    <row r="139" spans="1:23" x14ac:dyDescent="0.25">
      <c r="A139" s="2"/>
      <c r="B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15"/>
      <c r="T139" s="2"/>
      <c r="U139" s="2"/>
      <c r="V139" s="2"/>
      <c r="W139" s="2"/>
    </row>
    <row r="140" spans="1:23" x14ac:dyDescent="0.25">
      <c r="A140" s="2"/>
      <c r="B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15"/>
      <c r="T140" s="2"/>
      <c r="U140" s="2"/>
      <c r="V140" s="2"/>
      <c r="W140" s="2"/>
    </row>
    <row r="141" spans="1:23" x14ac:dyDescent="0.25">
      <c r="A141" s="2"/>
      <c r="B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15"/>
      <c r="T141" s="2"/>
      <c r="U141" s="2"/>
      <c r="V141" s="2"/>
      <c r="W141" s="2"/>
    </row>
    <row r="142" spans="1:23" x14ac:dyDescent="0.25">
      <c r="A142" s="2"/>
      <c r="B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15"/>
      <c r="T142" s="2"/>
      <c r="U142" s="2"/>
      <c r="V142" s="2"/>
      <c r="W142" s="2"/>
    </row>
    <row r="143" spans="1:23" x14ac:dyDescent="0.25">
      <c r="A143" s="2"/>
      <c r="B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15"/>
      <c r="T143" s="2"/>
      <c r="U143" s="2"/>
      <c r="V143" s="2"/>
      <c r="W143" s="2"/>
    </row>
    <row r="144" spans="1:23" x14ac:dyDescent="0.25">
      <c r="A144" s="2"/>
      <c r="B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F157912DE0040BDE34EE184FE7499" ma:contentTypeVersion="12" ma:contentTypeDescription="Create a new document." ma:contentTypeScope="" ma:versionID="9f2a071fdd9cd13d2d30f270fc5be53c">
  <xsd:schema xmlns:xsd="http://www.w3.org/2001/XMLSchema" xmlns:xs="http://www.w3.org/2001/XMLSchema" xmlns:p="http://schemas.microsoft.com/office/2006/metadata/properties" xmlns:ns3="5c3e9768-4ef0-4da4-b658-0be7e388726c" xmlns:ns4="740ccc30-65f6-49ec-a475-9fdaf8a04c66" targetNamespace="http://schemas.microsoft.com/office/2006/metadata/properties" ma:root="true" ma:fieldsID="bdcb29cebc81e79693bbcfb6f910dfba" ns3:_="" ns4:_="">
    <xsd:import namespace="5c3e9768-4ef0-4da4-b658-0be7e388726c"/>
    <xsd:import namespace="740ccc30-65f6-49ec-a475-9fdaf8a04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e9768-4ef0-4da4-b658-0be7e38872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ccc30-65f6-49ec-a475-9fdaf8a04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F6E9FE-DD13-43DD-BE53-3733C40A6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e9768-4ef0-4da4-b658-0be7e388726c"/>
    <ds:schemaRef ds:uri="740ccc30-65f6-49ec-a475-9fdaf8a04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AFBC94-CC99-452A-973C-BC6AE17EB9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60706-AE38-486B-8DEE-1CF39FA764FC}">
  <ds:schemaRefs>
    <ds:schemaRef ds:uri="5c3e9768-4ef0-4da4-b658-0be7e388726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0ccc30-65f6-49ec-a475-9fdaf8a04c6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Test Parameters</vt:lpstr>
      <vt:lpstr>Data Sheet 1</vt:lpstr>
      <vt:lpstr>Data Sheet 2</vt:lpstr>
      <vt:lpstr>TEST 1</vt:lpstr>
      <vt:lpstr>TEST 2</vt:lpstr>
      <vt:lpstr>TEST 3</vt:lpstr>
      <vt:lpstr>Drop Down Box Info</vt:lpstr>
      <vt:lpstr>'Data Sheet 1'!Print_Area</vt:lpstr>
      <vt:lpstr>'Data Sheet 2'!Print_Area</vt:lpstr>
      <vt:lpstr>'TEST 1'!Print_Area</vt:lpstr>
      <vt:lpstr>'TEST 2'!Print_Area</vt:lpstr>
      <vt:lpstr>'TEST 3'!Print_Area</vt:lpstr>
      <vt:lpstr>'Test Parameters'!Print_Area</vt:lpstr>
    </vt:vector>
  </TitlesOfParts>
  <Company>Greening Testing Laboratories,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W. Greening Jr.;kmachus@greeninginc.com</dc:creator>
  <cp:lastModifiedBy>Wendy Grubbs</cp:lastModifiedBy>
  <cp:lastPrinted>2020-10-27T19:09:19Z</cp:lastPrinted>
  <dcterms:created xsi:type="dcterms:W3CDTF">2010-09-14T13:35:12Z</dcterms:created>
  <dcterms:modified xsi:type="dcterms:W3CDTF">2020-10-27T19:09:54Z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0x0101000E5F157912DE0040BDE34EE184FE7499</vt:lpwstr>
  </property>
</Properties>
</file>