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einternational-my.sharepoint.com/personal/wendyg_p-r-i_org/Documents/Desktop/Brake Lining/"/>
    </mc:Choice>
  </mc:AlternateContent>
  <xr:revisionPtr revIDLastSave="0" documentId="8_{D15E3EBD-73F8-4E3E-8316-4C620FD070C4}" xr6:coauthVersionLast="45" xr6:coauthVersionMax="45" xr10:uidLastSave="{00000000-0000-0000-0000-000000000000}"/>
  <workbookProtection workbookAlgorithmName="SHA-512" workbookHashValue="G876XdSDT3iP9Rd870253CHOivTIvsGzsjBbQl6BSxH0Czb5Ryf5/P1qYRcU1Qk/LSrRkqKQTNCmEJijo/M8Qw==" workbookSaltValue="jzfVJdSzJZkTCL3Kt5zuHQ==" workbookSpinCount="100000" lockStructure="1"/>
  <bookViews>
    <workbookView xWindow="-110" yWindow="-110" windowWidth="19420" windowHeight="10420" xr2:uid="{00000000-000D-0000-FFFF-FFFF00000000}"/>
  </bookViews>
  <sheets>
    <sheet name="Test Parameters" sheetId="1" r:id="rId1"/>
    <sheet name="Data Sheet 1" sheetId="18" r:id="rId2"/>
    <sheet name="Data Sheet 2" sheetId="17" r:id="rId3"/>
    <sheet name="TEST 1" sheetId="13" r:id="rId4"/>
    <sheet name="TEST 2" sheetId="19" r:id="rId5"/>
    <sheet name="TEST 3" sheetId="20" r:id="rId6"/>
    <sheet name="Drop Down Box Info" sheetId="16" state="hidden" r:id="rId7"/>
  </sheets>
  <definedNames>
    <definedName name="_xlnm.Print_Area" localSheetId="1">'Data Sheet 1'!$A$1:$Q$63</definedName>
    <definedName name="_xlnm.Print_Area" localSheetId="2">'Data Sheet 2'!$A$1:$Q$40</definedName>
    <definedName name="_xlnm.Print_Area" localSheetId="3">'TEST 1'!$A$1:$M$62</definedName>
    <definedName name="_xlnm.Print_Area" localSheetId="4">'TEST 2'!$A$1:$M$62</definedName>
    <definedName name="_xlnm.Print_Area" localSheetId="5">'TEST 3'!$A$1:$M$62</definedName>
    <definedName name="_xlnm.Print_Area" localSheetId="0">'Test Parameters'!$A$1:$Q$75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8" l="1"/>
  <c r="H12" i="18"/>
  <c r="C12" i="18"/>
  <c r="D48" i="18" l="1"/>
  <c r="D47" i="18"/>
  <c r="D39" i="18"/>
  <c r="D38" i="18"/>
  <c r="D30" i="18"/>
  <c r="D29" i="18"/>
  <c r="H15" i="17"/>
  <c r="H14" i="17"/>
  <c r="D14" i="17"/>
  <c r="D15" i="17"/>
  <c r="I3" i="20"/>
  <c r="I3" i="19"/>
  <c r="I3" i="13"/>
  <c r="H13" i="17"/>
  <c r="D13" i="17"/>
  <c r="P47" i="18"/>
  <c r="O47" i="18"/>
  <c r="N47" i="18"/>
  <c r="P46" i="18"/>
  <c r="O46" i="18"/>
  <c r="N46" i="18"/>
  <c r="D46" i="18"/>
  <c r="D37" i="18"/>
  <c r="P29" i="18"/>
  <c r="O29" i="18"/>
  <c r="N29" i="18"/>
  <c r="P28" i="18"/>
  <c r="O28" i="18"/>
  <c r="N28" i="18"/>
  <c r="D28" i="18"/>
  <c r="N3" i="18"/>
  <c r="N3" i="17"/>
  <c r="D16" i="17" l="1"/>
  <c r="H16" i="17"/>
  <c r="D49" i="18"/>
  <c r="A21" i="16" s="1"/>
  <c r="H18" i="17"/>
  <c r="D18" i="17"/>
  <c r="D31" i="18"/>
  <c r="D40" i="18"/>
  <c r="H38" i="18" s="1"/>
  <c r="L13" i="17"/>
  <c r="L15" i="17"/>
  <c r="L14" i="17"/>
  <c r="L48" i="18"/>
  <c r="H47" i="18" l="1"/>
  <c r="H48" i="18"/>
  <c r="H46" i="18"/>
  <c r="H58" i="18" s="1"/>
  <c r="H29" i="18"/>
  <c r="A20" i="16"/>
  <c r="H37" i="18"/>
  <c r="H39" i="18"/>
  <c r="H28" i="18"/>
  <c r="H30" i="18"/>
  <c r="L30" i="18"/>
  <c r="L18" i="17"/>
  <c r="L16" i="17"/>
  <c r="D58" i="18" l="1"/>
  <c r="H57" i="18"/>
  <c r="D57" i="18"/>
  <c r="H56" i="18"/>
  <c r="D56" i="18"/>
  <c r="H60" i="18" l="1"/>
  <c r="D60" i="18"/>
  <c r="A17" i="16"/>
  <c r="H59" i="1"/>
  <c r="A16" i="16" s="1"/>
  <c r="A18" i="16" s="1"/>
  <c r="G55" i="1"/>
  <c r="I22" i="1"/>
  <c r="I46" i="1"/>
  <c r="I38" i="1"/>
  <c r="I30" i="1"/>
  <c r="A22" i="16" l="1"/>
  <c r="A23" i="16"/>
  <c r="A19" i="16"/>
  <c r="H61" i="1" s="1"/>
  <c r="I16" i="1"/>
  <c r="I14" i="1"/>
  <c r="I15" i="1"/>
  <c r="I13" i="1"/>
</calcChain>
</file>

<file path=xl/sharedStrings.xml><?xml version="1.0" encoding="utf-8"?>
<sst xmlns="http://schemas.openxmlformats.org/spreadsheetml/2006/main" count="472" uniqueCount="218">
  <si>
    <t>APPLICATION NO.</t>
  </si>
  <si>
    <t>PRI USE ONLY</t>
  </si>
  <si>
    <t>TEST RESULTS</t>
  </si>
  <si>
    <t>TEST 1</t>
  </si>
  <si>
    <t>TEST 2</t>
  </si>
  <si>
    <t>TEST 3</t>
  </si>
  <si>
    <t>AVERAGE</t>
  </si>
  <si>
    <t>END OF TEST DATE</t>
  </si>
  <si>
    <t>REVIEWER COMMENTS:</t>
  </si>
  <si>
    <t>BRAKE POWER FADE INDEX</t>
  </si>
  <si>
    <t>THE MAXIMUM PERMITTED PERCENTAGE DEVIATION FROM AVERAGE FOR ONE TEST AT ANY PRESSURE LISTED ABOVE IS ±20%.</t>
  </si>
  <si>
    <t>TEST PARAMETER DETAILS</t>
  </si>
  <si>
    <t>DRUM</t>
  </si>
  <si>
    <t>SHOE</t>
  </si>
  <si>
    <t>MAX</t>
  </si>
  <si>
    <t>DECEL</t>
  </si>
  <si>
    <t>TIME</t>
  </si>
  <si>
    <t>SPEED</t>
  </si>
  <si>
    <t>NO.</t>
  </si>
  <si>
    <t>STROKE</t>
  </si>
  <si>
    <t>AVG.</t>
  </si>
  <si>
    <t>STOP</t>
  </si>
  <si>
    <t>ACTUAL</t>
  </si>
  <si>
    <t>TORQUE</t>
  </si>
  <si>
    <t>TEST #</t>
  </si>
  <si>
    <t>PRESSURE</t>
  </si>
  <si>
    <t>MINIMUM</t>
  </si>
  <si>
    <t>INITIAL</t>
  </si>
  <si>
    <t>dd-mmm-yy</t>
  </si>
  <si>
    <t>16 1/2 x 7</t>
  </si>
  <si>
    <t>17 - 20,000 lb GAWR Drive Axle</t>
  </si>
  <si>
    <t>Pre 8/1/2011 12,000 lb GAWR Steer Axle 6 x 4 Tractor</t>
  </si>
  <si>
    <t>Post 8/1/2011 12,000 lb GAWR Steer Axle 6 x 4 Tractor</t>
  </si>
  <si>
    <t>Pre 8/1/2011 12,000 lb GAWR Steer Axle 4 x 2 Tractor</t>
  </si>
  <si>
    <t>Post 8/1/2011 12,000 lb GAWR Steer Axle 4 x 2 Tractor</t>
  </si>
  <si>
    <t>22 - 23,000 lb GAWR Drive Axle</t>
  </si>
  <si>
    <t>Other</t>
  </si>
  <si>
    <t>Full Cast</t>
  </si>
  <si>
    <t>Type 24/30</t>
  </si>
  <si>
    <t>Type 30/30</t>
  </si>
  <si>
    <t>With Cam</t>
  </si>
  <si>
    <t>Against Cam</t>
  </si>
  <si>
    <t>Yes</t>
  </si>
  <si>
    <t>No</t>
  </si>
  <si>
    <t>Unknown</t>
  </si>
  <si>
    <t>N/A</t>
  </si>
  <si>
    <t>DRUM BRAKE DATA SUMMARY SUBMISSION SHEET</t>
  </si>
  <si>
    <t>BRAKE INFORMATION</t>
  </si>
  <si>
    <t>TYPE</t>
  </si>
  <si>
    <t>MANUFACTURER</t>
  </si>
  <si>
    <t>SIZE</t>
  </si>
  <si>
    <t>FMSI® NUMBER</t>
  </si>
  <si>
    <t>S-Cam</t>
  </si>
  <si>
    <t>T-Cam</t>
  </si>
  <si>
    <t>Z-Cam</t>
  </si>
  <si>
    <t>Wedge</t>
  </si>
  <si>
    <t>Select Brake Type</t>
  </si>
  <si>
    <t>Select Manufacturer</t>
  </si>
  <si>
    <t>Bendix</t>
  </si>
  <si>
    <t>Eaton</t>
  </si>
  <si>
    <t>Meritor</t>
  </si>
  <si>
    <t>Select Size</t>
  </si>
  <si>
    <t>15 x 4</t>
  </si>
  <si>
    <t>15 x 5</t>
  </si>
  <si>
    <t>16 1/2 x 5</t>
  </si>
  <si>
    <t>16 1/2 x 8</t>
  </si>
  <si>
    <t>16 1/2 x 8 5/8</t>
  </si>
  <si>
    <t>Select FMSI</t>
  </si>
  <si>
    <t>1308-S648</t>
  </si>
  <si>
    <t>1443TT-S664</t>
  </si>
  <si>
    <t>12 1/4 x 7 1/2</t>
  </si>
  <si>
    <t>12 1/4 x 5 1/2</t>
  </si>
  <si>
    <t>15 x 10</t>
  </si>
  <si>
    <t>15 x 7</t>
  </si>
  <si>
    <t>16 1/2 x 10</t>
  </si>
  <si>
    <t>16 1/2 x 4 1/2</t>
  </si>
  <si>
    <t>16 1/2 x 5 1/2</t>
  </si>
  <si>
    <t>16 1/2 x 6</t>
  </si>
  <si>
    <t>17 1/4 x 4</t>
  </si>
  <si>
    <t>18 x 7</t>
  </si>
  <si>
    <t>18 x 8</t>
  </si>
  <si>
    <t>12 1/4 x 4</t>
  </si>
  <si>
    <t>14 1/2 x 10</t>
  </si>
  <si>
    <t>14 1/2 x 6</t>
  </si>
  <si>
    <t>14 1/2 x 8</t>
  </si>
  <si>
    <t>15 x 3 1/2</t>
  </si>
  <si>
    <t>15 x 6</t>
  </si>
  <si>
    <t>15 x 8</t>
  </si>
  <si>
    <t>15 x 8 5/8</t>
  </si>
  <si>
    <t>16 1/4 x 3 1/2</t>
  </si>
  <si>
    <t>17 1/4 x 5</t>
  </si>
  <si>
    <t>17 x 6</t>
  </si>
  <si>
    <t>17 x 7</t>
  </si>
  <si>
    <t>4223A</t>
  </si>
  <si>
    <t>4536A</t>
  </si>
  <si>
    <t>4195A</t>
  </si>
  <si>
    <t>4195B</t>
  </si>
  <si>
    <t>4317G</t>
  </si>
  <si>
    <t>4311C</t>
  </si>
  <si>
    <t>4311J</t>
  </si>
  <si>
    <t>4527E</t>
  </si>
  <si>
    <t>4592A</t>
  </si>
  <si>
    <t>4592B</t>
  </si>
  <si>
    <t>4592V</t>
  </si>
  <si>
    <t>4228F</t>
  </si>
  <si>
    <t>4541A</t>
  </si>
  <si>
    <t>4541B</t>
  </si>
  <si>
    <t>1308NS</t>
  </si>
  <si>
    <t>1308TT-S649</t>
  </si>
  <si>
    <t>1308-585</t>
  </si>
  <si>
    <t>4552A</t>
  </si>
  <si>
    <t>4552B</t>
  </si>
  <si>
    <t>4326A</t>
  </si>
  <si>
    <t>4626B</t>
  </si>
  <si>
    <t>4549C</t>
  </si>
  <si>
    <t>4626A</t>
  </si>
  <si>
    <t>4327A</t>
  </si>
  <si>
    <t>4327B</t>
  </si>
  <si>
    <t>4524A</t>
  </si>
  <si>
    <t>4524B</t>
  </si>
  <si>
    <t>4524C</t>
  </si>
  <si>
    <t>4620A</t>
  </si>
  <si>
    <t>4328A</t>
  </si>
  <si>
    <t>4328B</t>
  </si>
  <si>
    <t>4514A</t>
  </si>
  <si>
    <t>4514G</t>
  </si>
  <si>
    <t>4627A</t>
  </si>
  <si>
    <t>4715A</t>
  </si>
  <si>
    <t>4358A</t>
  </si>
  <si>
    <t>4358B</t>
  </si>
  <si>
    <t>4365A</t>
  </si>
  <si>
    <t>4515A</t>
  </si>
  <si>
    <t>4515E</t>
  </si>
  <si>
    <t>4515F</t>
  </si>
  <si>
    <t>4515G</t>
  </si>
  <si>
    <t>4515H</t>
  </si>
  <si>
    <t>4625A</t>
  </si>
  <si>
    <t>4644A</t>
  </si>
  <si>
    <t>4644B</t>
  </si>
  <si>
    <t>4551B</t>
  </si>
  <si>
    <t>4551E</t>
  </si>
  <si>
    <t>4561B</t>
  </si>
  <si>
    <t>1131A</t>
  </si>
  <si>
    <t>4471A</t>
  </si>
  <si>
    <t>4471B</t>
  </si>
  <si>
    <t>BRAKE DRUM INFORMATION</t>
  </si>
  <si>
    <t>Select Drum Type</t>
  </si>
  <si>
    <t>Composite</t>
  </si>
  <si>
    <t>Type 24</t>
  </si>
  <si>
    <t>Type 24/24</t>
  </si>
  <si>
    <t>Type 30</t>
  </si>
  <si>
    <t>Type 30/24</t>
  </si>
  <si>
    <t>PART NUMBER</t>
  </si>
  <si>
    <t>AIR CHAMBER INFORMATION</t>
  </si>
  <si>
    <t>Select Chamber Type</t>
  </si>
  <si>
    <t>Select Slack Length</t>
  </si>
  <si>
    <t>AUTOMATIC SLACK ADJUSTER INFORMATION</t>
  </si>
  <si>
    <t>LENGTH</t>
  </si>
  <si>
    <t>Stamped</t>
  </si>
  <si>
    <t>Welded</t>
  </si>
  <si>
    <t>BRAKE SHOE TABLE INFORMATION</t>
  </si>
  <si>
    <t>Select Table Type</t>
  </si>
  <si>
    <t>Brake Type</t>
  </si>
  <si>
    <t>80 psi Min Torque</t>
  </si>
  <si>
    <t>80 psi Max Torque</t>
  </si>
  <si>
    <t>20 psi Min Torque</t>
  </si>
  <si>
    <t>20 psi Max Torque</t>
  </si>
  <si>
    <t>17 - 20,000 lb GAWR Trailer Axle</t>
  </si>
  <si>
    <t>22 - 23,000 lb GAWR Trailer Axle</t>
  </si>
  <si>
    <t>TEST CONDITIONS</t>
  </si>
  <si>
    <t>VEHICLE CONFIGURATION</t>
  </si>
  <si>
    <t>(per RP628C-3 Table 2 or Table 3)</t>
  </si>
  <si>
    <t>GROSS AXLE WEIGHT RATING (GAWR), lbs</t>
  </si>
  <si>
    <t>STATIC LOADED TIRE RADIUS (SLR), in</t>
  </si>
  <si>
    <t>THEORETICAL TEST INERTIA, slug·ft²</t>
  </si>
  <si>
    <t>ACTUAL TEST INERTIA, slug·ft²</t>
  </si>
  <si>
    <t>Select Rotation</t>
  </si>
  <si>
    <t>DIRECTION OF DRUM ROTATION RELATIVE TO CAM ROTATION</t>
  </si>
  <si>
    <t>FRICTION / MANUFACTURING FACILITY</t>
  </si>
  <si>
    <t>DOES THIS FRICTION MATERIAL CONTAIN ASBESTOS?</t>
  </si>
  <si>
    <t>IS THE FRICTION MATERIAL MANUFACTURING FACILITY QUALITY CERTIFICATE ATTACHED?</t>
  </si>
  <si>
    <t>HAS THIS FRICTION MATERIAL EVER BEEN INSTALLED AND TESTED AS PART OF A VEHICLE CERTIFIED TO FMVSS 121?</t>
  </si>
  <si>
    <t>END OF TEST DATES</t>
  </si>
  <si>
    <t>20 lbf/in² BRAKE RETARDATION AVERAGE TORQUE VALUES (lbf·in)</t>
  </si>
  <si>
    <t>DEVIATION
FROM
AVERAGE</t>
  </si>
  <si>
    <t>BRAKE DRUM MASS (lbs)</t>
  </si>
  <si>
    <t>40 lbf/in² BRAKE RETARDATION AVERAGE TORQUE VALUES (lbf·in)</t>
  </si>
  <si>
    <t>MAXIMUM</t>
  </si>
  <si>
    <t>80 lbf/in² BRAKE RETARDATION AVERAGE TORQUE VALUES (lbf·in)</t>
  </si>
  <si>
    <t>RP-628-C
TABLE 3
RECOMMENDATIONS</t>
  </si>
  <si>
    <t>RP-628-C
TABLE 2
RECOMMENDATIONS</t>
  </si>
  <si>
    <t>PRESSURE PERCENTAGE DEVIATION</t>
  </si>
  <si>
    <t>20 lbf/in²</t>
  </si>
  <si>
    <t>40 lbf/in²</t>
  </si>
  <si>
    <t>80 lbf/in²</t>
  </si>
  <si>
    <t>Overall</t>
  </si>
  <si>
    <t>MAXIMUM
BRAKE PRESSURE
SNUB 1 (lbf/in²)</t>
  </si>
  <si>
    <t>MAXIMUM
BRAKE PRESSURE
SNUB 10 (lbf/in²)</t>
  </si>
  <si>
    <t>PERCENTAGE
CHANGE
SNUB 1 TO 10</t>
  </si>
  <si>
    <t>lbf/in²</t>
  </si>
  <si>
    <t>mi/h</t>
  </si>
  <si>
    <t>s</t>
  </si>
  <si>
    <t>lbf·in</t>
  </si>
  <si>
    <t>in</t>
  </si>
  <si>
    <t>ft/s²</t>
  </si>
  <si>
    <t>RETARDATION
FORCE FACTOR</t>
  </si>
  <si>
    <t>REQUIRED</t>
  </si>
  <si>
    <t>AVG</t>
  </si>
  <si>
    <t>RETARDATION FORCE FACTOR TEST (50 mi/h)</t>
  </si>
  <si>
    <t>LEADING</t>
  </si>
  <si>
    <t>RELEASE</t>
  </si>
  <si>
    <t>INITIAL TEMP</t>
  </si>
  <si>
    <t>BRAKE POWER TEST (50-15 mi/h SNUBS, 9.0 ft/s² DECELERATION RATE)</t>
  </si>
  <si>
    <t>RECOVERY (30 mi/s STOPS, 12 FT/S² DECELERATION RATE)</t>
  </si>
  <si>
    <r>
      <t>BRAKE DRUM SURFACE FINISH (µin, R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>)</t>
    </r>
  </si>
  <si>
    <t>(must be +0 / -2% Per FMVSS-TP-121D-01)</t>
  </si>
  <si>
    <t>HOT STOP (20 mi/h STOP, 14 ft/s² DECELERATION RATE)</t>
  </si>
  <si>
    <t>°F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</si>
</sst>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0.0"/>
    <numFmt numFmtId="166" formatCode="[$-409]d\-mmm\-yy;@"/>
    <numFmt numFmtId="167" formatCode="dd\-mmm\-yy"/>
    <numFmt numFmtId="168" formatCode="#,##0.0"/>
  </numFmts>
  <fonts count="10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ouble">
        <color indexed="64"/>
      </left>
      <right style="double">
        <color auto="1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3" xfId="0" applyBorder="1" applyAlignment="1">
      <alignment vertical="center"/>
    </xf>
    <xf numFmtId="49" fontId="0" fillId="0" borderId="44" xfId="0" applyNumberFormat="1" applyFill="1" applyBorder="1" applyAlignment="1">
      <alignment vertical="center"/>
    </xf>
    <xf numFmtId="49" fontId="0" fillId="0" borderId="44" xfId="0" applyNumberFormat="1" applyFill="1" applyBorder="1" applyAlignment="1">
      <alignment horizontal="right" vertical="center"/>
    </xf>
    <xf numFmtId="49" fontId="0" fillId="0" borderId="44" xfId="0" applyNumberForma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5" xfId="0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9" fontId="0" fillId="0" borderId="29" xfId="0" applyNumberFormat="1" applyFill="1" applyBorder="1" applyAlignment="1">
      <alignment vertical="center"/>
    </xf>
    <xf numFmtId="49" fontId="0" fillId="0" borderId="29" xfId="0" applyNumberFormat="1" applyFill="1" applyBorder="1" applyAlignment="1">
      <alignment horizontal="center" vertical="center"/>
    </xf>
    <xf numFmtId="49" fontId="0" fillId="0" borderId="29" xfId="0" applyNumberFormat="1" applyFill="1" applyBorder="1" applyAlignment="1">
      <alignment horizontal="right" vertical="center"/>
    </xf>
    <xf numFmtId="49" fontId="0" fillId="0" borderId="29" xfId="0" applyNumberFormat="1" applyBorder="1" applyAlignment="1">
      <alignment vertical="center"/>
    </xf>
    <xf numFmtId="49" fontId="0" fillId="0" borderId="16" xfId="0" applyNumberForma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167" fontId="4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7" fontId="4" fillId="0" borderId="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49" xfId="0" applyFont="1" applyBorder="1" applyAlignment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6" xfId="0" applyFont="1" applyBorder="1" applyAlignment="1">
      <alignment vertical="center"/>
    </xf>
    <xf numFmtId="0" fontId="4" fillId="0" borderId="29" xfId="0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49" fontId="0" fillId="0" borderId="31" xfId="0" applyNumberFormat="1" applyFill="1" applyBorder="1" applyAlignment="1">
      <alignment vertical="center"/>
    </xf>
    <xf numFmtId="49" fontId="0" fillId="0" borderId="31" xfId="0" applyNumberFormat="1" applyFill="1" applyBorder="1" applyAlignment="1">
      <alignment horizontal="right" vertical="center"/>
    </xf>
    <xf numFmtId="49" fontId="0" fillId="0" borderId="31" xfId="0" applyNumberFormat="1" applyBorder="1" applyAlignment="1">
      <alignment vertical="center"/>
    </xf>
    <xf numFmtId="166" fontId="2" fillId="0" borderId="8" xfId="0" applyNumberFormat="1" applyFont="1" applyBorder="1" applyAlignment="1" applyProtection="1">
      <alignment horizontal="center"/>
      <protection locked="0"/>
    </xf>
    <xf numFmtId="166" fontId="2" fillId="0" borderId="12" xfId="0" applyNumberFormat="1" applyFont="1" applyBorder="1" applyAlignment="1" applyProtection="1">
      <alignment horizontal="center"/>
      <protection locked="0"/>
    </xf>
    <xf numFmtId="166" fontId="2" fillId="0" borderId="9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49" fontId="5" fillId="0" borderId="20" xfId="0" applyNumberFormat="1" applyFont="1" applyFill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49" fontId="0" fillId="0" borderId="29" xfId="0" applyNumberFormat="1" applyFill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49" fontId="0" fillId="0" borderId="29" xfId="0" applyNumberFormat="1" applyFill="1" applyBorder="1" applyAlignment="1" applyProtection="1">
      <alignment horizontal="center" vertical="center"/>
    </xf>
    <xf numFmtId="49" fontId="0" fillId="0" borderId="29" xfId="0" applyNumberFormat="1" applyFill="1" applyBorder="1" applyAlignment="1" applyProtection="1">
      <alignment horizontal="right" vertical="center"/>
    </xf>
    <xf numFmtId="49" fontId="0" fillId="0" borderId="29" xfId="0" applyNumberFormat="1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49" fontId="0" fillId="0" borderId="33" xfId="0" applyNumberFormat="1" applyFill="1" applyBorder="1" applyAlignment="1" applyProtection="1">
      <alignment vertical="center"/>
    </xf>
    <xf numFmtId="49" fontId="0" fillId="0" borderId="33" xfId="0" applyNumberFormat="1" applyFill="1" applyBorder="1" applyAlignment="1" applyProtection="1">
      <alignment horizontal="right" vertical="center"/>
    </xf>
    <xf numFmtId="49" fontId="0" fillId="0" borderId="33" xfId="0" applyNumberFormat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16" xfId="0" applyNumberForma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37" fontId="4" fillId="0" borderId="28" xfId="1" applyNumberFormat="1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vertical="center"/>
    </xf>
    <xf numFmtId="0" fontId="4" fillId="0" borderId="49" xfId="0" applyFont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3" fontId="4" fillId="0" borderId="0" xfId="0" applyNumberFormat="1" applyFont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 wrapText="1"/>
    </xf>
    <xf numFmtId="3" fontId="4" fillId="0" borderId="49" xfId="0" applyNumberFormat="1" applyFont="1" applyBorder="1" applyAlignment="1" applyProtection="1">
      <alignment horizontal="center" vertical="center" wrapText="1"/>
    </xf>
    <xf numFmtId="49" fontId="0" fillId="0" borderId="20" xfId="0" applyNumberFormat="1" applyFill="1" applyBorder="1" applyAlignment="1" applyProtection="1">
      <alignment vertical="center"/>
    </xf>
    <xf numFmtId="49" fontId="4" fillId="0" borderId="12" xfId="0" applyNumberFormat="1" applyFont="1" applyFill="1" applyBorder="1" applyAlignment="1" applyProtection="1">
      <alignment horizontal="right" vertical="center"/>
    </xf>
    <xf numFmtId="49" fontId="4" fillId="0" borderId="6" xfId="0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vertical="center"/>
    </xf>
    <xf numFmtId="3" fontId="4" fillId="0" borderId="4" xfId="0" applyNumberFormat="1" applyFont="1" applyBorder="1" applyAlignment="1" applyProtection="1">
      <alignment horizontal="center" vertical="center" wrapText="1"/>
    </xf>
    <xf numFmtId="0" fontId="0" fillId="0" borderId="43" xfId="0" applyBorder="1" applyAlignment="1" applyProtection="1">
      <alignment vertical="center"/>
    </xf>
    <xf numFmtId="49" fontId="0" fillId="0" borderId="44" xfId="0" applyNumberFormat="1" applyFill="1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49" fontId="0" fillId="0" borderId="44" xfId="0" applyNumberFormat="1" applyFill="1" applyBorder="1" applyAlignment="1" applyProtection="1">
      <alignment horizontal="right" vertical="center"/>
    </xf>
    <xf numFmtId="49" fontId="0" fillId="0" borderId="44" xfId="0" applyNumberFormat="1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49" fontId="0" fillId="0" borderId="0" xfId="0" applyNumberForma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0" xfId="0" applyFo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8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12" xfId="0" applyFont="1" applyBorder="1" applyProtection="1"/>
    <xf numFmtId="0" fontId="4" fillId="0" borderId="21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49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57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5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165" fontId="4" fillId="0" borderId="13" xfId="0" applyNumberFormat="1" applyFont="1" applyBorder="1" applyAlignment="1" applyProtection="1">
      <alignment horizontal="center"/>
      <protection locked="0"/>
    </xf>
    <xf numFmtId="2" fontId="4" fillId="0" borderId="13" xfId="0" applyNumberFormat="1" applyFont="1" applyBorder="1" applyAlignment="1" applyProtection="1">
      <alignment horizontal="center"/>
      <protection locked="0"/>
    </xf>
    <xf numFmtId="165" fontId="4" fillId="0" borderId="15" xfId="0" applyNumberFormat="1" applyFont="1" applyBorder="1" applyAlignment="1" applyProtection="1">
      <alignment horizontal="center"/>
      <protection locked="0"/>
    </xf>
    <xf numFmtId="1" fontId="4" fillId="0" borderId="48" xfId="0" applyNumberFormat="1" applyFont="1" applyBorder="1" applyAlignment="1" applyProtection="1">
      <alignment horizontal="center"/>
      <protection locked="0"/>
    </xf>
    <xf numFmtId="1" fontId="4" fillId="0" borderId="35" xfId="0" applyNumberFormat="1" applyFont="1" applyBorder="1" applyAlignment="1" applyProtection="1">
      <alignment horizontal="center"/>
      <protection locked="0"/>
    </xf>
    <xf numFmtId="1" fontId="4" fillId="0" borderId="13" xfId="0" applyNumberFormat="1" applyFont="1" applyBorder="1" applyAlignment="1" applyProtection="1">
      <alignment horizontal="center"/>
      <protection locked="0"/>
    </xf>
    <xf numFmtId="2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25" xfId="0" applyNumberFormat="1" applyFont="1" applyFill="1" applyBorder="1" applyAlignment="1" applyProtection="1">
      <alignment horizontal="center"/>
      <protection locked="0"/>
    </xf>
    <xf numFmtId="1" fontId="4" fillId="0" borderId="19" xfId="0" applyNumberFormat="1" applyFont="1" applyBorder="1" applyAlignment="1" applyProtection="1">
      <alignment horizontal="center"/>
      <protection locked="0"/>
    </xf>
    <xf numFmtId="1" fontId="4" fillId="0" borderId="26" xfId="0" applyNumberFormat="1" applyFont="1" applyBorder="1" applyAlignment="1" applyProtection="1">
      <alignment horizontal="center"/>
      <protection locked="0"/>
    </xf>
    <xf numFmtId="1" fontId="4" fillId="0" borderId="23" xfId="0" applyNumberFormat="1" applyFont="1" applyBorder="1" applyAlignment="1" applyProtection="1">
      <alignment horizontal="center"/>
      <protection locked="0"/>
    </xf>
    <xf numFmtId="1" fontId="4" fillId="0" borderId="17" xfId="0" applyNumberFormat="1" applyFont="1" applyBorder="1" applyAlignment="1" applyProtection="1">
      <alignment horizontal="center"/>
      <protection locked="0"/>
    </xf>
    <xf numFmtId="1" fontId="4" fillId="0" borderId="21" xfId="0" applyNumberFormat="1" applyFont="1" applyBorder="1" applyAlignment="1" applyProtection="1">
      <alignment horizontal="center"/>
      <protection locked="0"/>
    </xf>
    <xf numFmtId="165" fontId="4" fillId="0" borderId="51" xfId="0" applyNumberFormat="1" applyFont="1" applyBorder="1" applyAlignment="1" applyProtection="1">
      <alignment horizontal="center"/>
      <protection locked="0"/>
    </xf>
    <xf numFmtId="2" fontId="4" fillId="0" borderId="51" xfId="0" applyNumberFormat="1" applyFont="1" applyBorder="1" applyAlignment="1" applyProtection="1">
      <alignment horizontal="center"/>
      <protection locked="0"/>
    </xf>
    <xf numFmtId="165" fontId="4" fillId="0" borderId="52" xfId="0" applyNumberFormat="1" applyFont="1" applyBorder="1" applyAlignment="1" applyProtection="1">
      <alignment horizontal="center"/>
      <protection locked="0"/>
    </xf>
    <xf numFmtId="1" fontId="4" fillId="0" borderId="53" xfId="0" applyNumberFormat="1" applyFont="1" applyBorder="1" applyAlignment="1" applyProtection="1">
      <alignment horizontal="center"/>
      <protection locked="0"/>
    </xf>
    <xf numFmtId="1" fontId="4" fillId="0" borderId="54" xfId="0" applyNumberFormat="1" applyFont="1" applyBorder="1" applyAlignment="1" applyProtection="1">
      <alignment horizontal="center"/>
      <protection locked="0"/>
    </xf>
    <xf numFmtId="1" fontId="4" fillId="0" borderId="51" xfId="0" applyNumberFormat="1" applyFont="1" applyBorder="1" applyAlignment="1" applyProtection="1">
      <alignment horizontal="center"/>
      <protection locked="0"/>
    </xf>
    <xf numFmtId="2" fontId="4" fillId="0" borderId="51" xfId="0" applyNumberFormat="1" applyFont="1" applyFill="1" applyBorder="1" applyAlignment="1" applyProtection="1">
      <alignment horizontal="center"/>
      <protection locked="0"/>
    </xf>
    <xf numFmtId="2" fontId="4" fillId="0" borderId="55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Border="1" applyProtection="1">
      <protection locked="0"/>
    </xf>
    <xf numFmtId="1" fontId="4" fillId="0" borderId="25" xfId="0" applyNumberFormat="1" applyFont="1" applyBorder="1" applyAlignment="1" applyProtection="1">
      <alignment horizontal="center"/>
      <protection locked="0"/>
    </xf>
    <xf numFmtId="0" fontId="4" fillId="0" borderId="51" xfId="0" applyFont="1" applyBorder="1" applyProtection="1">
      <protection locked="0"/>
    </xf>
    <xf numFmtId="1" fontId="4" fillId="0" borderId="55" xfId="0" applyNumberFormat="1" applyFont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4" fillId="0" borderId="58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22" xfId="0" applyFont="1" applyBorder="1" applyProtection="1"/>
    <xf numFmtId="0" fontId="4" fillId="0" borderId="56" xfId="0" applyFont="1" applyBorder="1" applyProtection="1"/>
    <xf numFmtId="0" fontId="2" fillId="0" borderId="33" xfId="0" applyFont="1" applyBorder="1" applyAlignment="1" applyProtection="1">
      <alignment horizont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49" fontId="4" fillId="0" borderId="40" xfId="0" applyNumberFormat="1" applyFont="1" applyFill="1" applyBorder="1" applyAlignment="1" applyProtection="1">
      <alignment horizontal="center" vertical="center"/>
      <protection locked="0"/>
    </xf>
    <xf numFmtId="49" fontId="4" fillId="0" borderId="42" xfId="0" applyNumberFormat="1" applyFont="1" applyFill="1" applyBorder="1" applyAlignment="1" applyProtection="1">
      <alignment horizontal="center" vertical="center"/>
      <protection locked="0"/>
    </xf>
    <xf numFmtId="49" fontId="4" fillId="0" borderId="41" xfId="0" applyNumberFormat="1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</xf>
    <xf numFmtId="37" fontId="4" fillId="0" borderId="40" xfId="1" applyNumberFormat="1" applyFont="1" applyFill="1" applyBorder="1" applyAlignment="1" applyProtection="1">
      <alignment horizontal="center" vertical="center"/>
      <protection locked="0"/>
    </xf>
    <xf numFmtId="37" fontId="4" fillId="0" borderId="42" xfId="1" applyNumberFormat="1" applyFont="1" applyFill="1" applyBorder="1" applyAlignment="1" applyProtection="1">
      <alignment horizontal="center" vertical="center"/>
      <protection locked="0"/>
    </xf>
    <xf numFmtId="37" fontId="4" fillId="0" borderId="41" xfId="1" applyNumberFormat="1" applyFont="1" applyFill="1" applyBorder="1" applyAlignment="1" applyProtection="1">
      <alignment horizontal="center" vertical="center"/>
      <protection locked="0"/>
    </xf>
    <xf numFmtId="39" fontId="4" fillId="0" borderId="40" xfId="1" applyNumberFormat="1" applyFont="1" applyFill="1" applyBorder="1" applyAlignment="1" applyProtection="1">
      <alignment horizontal="center" vertical="center"/>
      <protection locked="0"/>
    </xf>
    <xf numFmtId="39" fontId="4" fillId="0" borderId="42" xfId="1" applyNumberFormat="1" applyFont="1" applyFill="1" applyBorder="1" applyAlignment="1" applyProtection="1">
      <alignment horizontal="center" vertical="center"/>
      <protection locked="0"/>
    </xf>
    <xf numFmtId="39" fontId="4" fillId="0" borderId="41" xfId="1" applyNumberFormat="1" applyFont="1" applyFill="1" applyBorder="1" applyAlignment="1" applyProtection="1">
      <alignment horizontal="center" vertical="center"/>
      <protection locked="0"/>
    </xf>
    <xf numFmtId="165" fontId="4" fillId="0" borderId="40" xfId="0" applyNumberFormat="1" applyFont="1" applyFill="1" applyBorder="1" applyAlignment="1" applyProtection="1">
      <alignment horizontal="center" vertical="center"/>
    </xf>
    <xf numFmtId="165" fontId="4" fillId="0" borderId="42" xfId="0" applyNumberFormat="1" applyFont="1" applyFill="1" applyBorder="1" applyAlignment="1" applyProtection="1">
      <alignment horizontal="center" vertical="center"/>
    </xf>
    <xf numFmtId="165" fontId="4" fillId="0" borderId="41" xfId="0" applyNumberFormat="1" applyFont="1" applyFill="1" applyBorder="1" applyAlignment="1" applyProtection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/>
      <protection locked="0"/>
    </xf>
    <xf numFmtId="165" fontId="4" fillId="0" borderId="28" xfId="0" applyNumberFormat="1" applyFont="1" applyFill="1" applyBorder="1" applyAlignment="1" applyProtection="1">
      <alignment horizontal="center" vertical="center"/>
      <protection locked="0"/>
    </xf>
    <xf numFmtId="165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40" xfId="0" applyNumberFormat="1" applyFont="1" applyFill="1" applyBorder="1" applyAlignment="1" applyProtection="1">
      <alignment horizontal="center" vertical="center"/>
    </xf>
    <xf numFmtId="0" fontId="4" fillId="0" borderId="42" xfId="0" applyNumberFormat="1" applyFont="1" applyFill="1" applyBorder="1" applyAlignment="1" applyProtection="1">
      <alignment horizontal="center" vertical="center"/>
    </xf>
    <xf numFmtId="0" fontId="4" fillId="0" borderId="41" xfId="0" applyNumberFormat="1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67" fontId="4" fillId="0" borderId="40" xfId="0" applyNumberFormat="1" applyFont="1" applyBorder="1" applyAlignment="1">
      <alignment horizontal="center" vertical="center"/>
    </xf>
    <xf numFmtId="167" fontId="4" fillId="0" borderId="41" xfId="0" applyNumberFormat="1" applyFont="1" applyBorder="1" applyAlignment="1">
      <alignment horizontal="center" vertical="center"/>
    </xf>
    <xf numFmtId="165" fontId="4" fillId="0" borderId="40" xfId="0" applyNumberFormat="1" applyFont="1" applyBorder="1" applyAlignment="1" applyProtection="1">
      <alignment horizontal="center" vertical="center"/>
      <protection locked="0"/>
    </xf>
    <xf numFmtId="165" fontId="4" fillId="0" borderId="41" xfId="0" applyNumberFormat="1" applyFont="1" applyBorder="1" applyAlignment="1" applyProtection="1">
      <alignment horizontal="center" vertical="center"/>
      <protection locked="0"/>
    </xf>
    <xf numFmtId="1" fontId="4" fillId="0" borderId="40" xfId="0" applyNumberFormat="1" applyFont="1" applyBorder="1" applyAlignment="1" applyProtection="1">
      <alignment horizontal="center" vertical="center"/>
      <protection locked="0"/>
    </xf>
    <xf numFmtId="1" fontId="4" fillId="0" borderId="4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vertical="center"/>
    </xf>
    <xf numFmtId="3" fontId="4" fillId="0" borderId="42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/>
    </xf>
    <xf numFmtId="164" fontId="4" fillId="0" borderId="40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4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0" fillId="0" borderId="3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168" fontId="4" fillId="0" borderId="40" xfId="0" applyNumberFormat="1" applyFont="1" applyBorder="1" applyAlignment="1" applyProtection="1">
      <alignment horizontal="center" vertical="center"/>
    </xf>
    <xf numFmtId="168" fontId="4" fillId="0" borderId="42" xfId="0" applyNumberFormat="1" applyFont="1" applyBorder="1" applyAlignment="1" applyProtection="1">
      <alignment horizontal="center" vertical="center"/>
    </xf>
    <xf numFmtId="168" fontId="4" fillId="0" borderId="41" xfId="0" applyNumberFormat="1" applyFont="1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164" fontId="4" fillId="0" borderId="40" xfId="0" applyNumberFormat="1" applyFont="1" applyBorder="1" applyAlignment="1" applyProtection="1">
      <alignment horizontal="center" vertical="center"/>
    </xf>
    <xf numFmtId="164" fontId="4" fillId="0" borderId="42" xfId="0" applyNumberFormat="1" applyFont="1" applyBorder="1" applyAlignment="1" applyProtection="1">
      <alignment horizontal="center" vertical="center"/>
    </xf>
    <xf numFmtId="164" fontId="4" fillId="0" borderId="41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49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3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56" xfId="0" applyFont="1" applyBorder="1" applyAlignment="1" applyProtection="1">
      <alignment horizontal="center"/>
    </xf>
    <xf numFmtId="0" fontId="4" fillId="0" borderId="57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7"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7</xdr:col>
      <xdr:colOff>283623</xdr:colOff>
      <xdr:row>4</xdr:row>
      <xdr:rowOff>47625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5A4305F0-5E57-4D4D-A580-F6061D6FC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7</xdr:col>
      <xdr:colOff>283623</xdr:colOff>
      <xdr:row>4</xdr:row>
      <xdr:rowOff>47625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749A65F-FD3F-4D7A-A550-1C252B4C6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7</xdr:col>
      <xdr:colOff>283623</xdr:colOff>
      <xdr:row>4</xdr:row>
      <xdr:rowOff>47625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3D1BDDB-48A9-4948-B812-2AE1F61AA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569373</xdr:colOff>
      <xdr:row>3</xdr:row>
      <xdr:rowOff>28575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EF87154-D7CC-41C5-A772-A65F4BA3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569373</xdr:colOff>
      <xdr:row>3</xdr:row>
      <xdr:rowOff>28575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2C54D93-300B-4E3D-ABEC-FA96B6F2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569373</xdr:colOff>
      <xdr:row>3</xdr:row>
      <xdr:rowOff>28575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D54325-5DF3-422B-99C9-B041F47D6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90299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2" totalsRowShown="0" headerRowDxfId="6" dataDxfId="5">
  <autoFilter ref="A1:E12" xr:uid="{00000000-0009-0000-0100-000001000000}"/>
  <tableColumns count="5">
    <tableColumn id="1" xr3:uid="{00000000-0010-0000-0000-000001000000}" name="Brake Type" dataDxfId="4"/>
    <tableColumn id="2" xr3:uid="{479332BA-805F-4671-BF03-A466A6CD2F6F}" name="80 psi Min Torque" dataDxfId="3"/>
    <tableColumn id="3" xr3:uid="{FBFD95B2-5A32-43D1-AE6C-D2DF8D81F4B0}" name="80 psi Max Torque" dataDxfId="2"/>
    <tableColumn id="4" xr3:uid="{BCEC960C-CE25-4642-B151-A0AFA557A183}" name="20 psi Min Torque" dataDxfId="1"/>
    <tableColumn id="5" xr3:uid="{48FD9FE1-311D-4941-B272-A77E826034CF}" name="20 psi Max Torqu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5"/>
  <sheetViews>
    <sheetView tabSelected="1" zoomScaleNormal="100" zoomScaleSheetLayoutView="100" workbookViewId="0">
      <selection activeCell="P68" sqref="P68:Q68"/>
    </sheetView>
  </sheetViews>
  <sheetFormatPr defaultColWidth="11.7265625" defaultRowHeight="12.5" x14ac:dyDescent="0.25"/>
  <cols>
    <col min="1" max="14" width="5.7265625" style="77" customWidth="1"/>
    <col min="15" max="15" width="5.7265625" style="92" customWidth="1"/>
    <col min="16" max="17" width="5.7265625" style="77" customWidth="1"/>
    <col min="18" max="16384" width="11.7265625" style="77"/>
  </cols>
  <sheetData>
    <row r="1" spans="1:20" s="75" customFormat="1" ht="13" thickBot="1" x14ac:dyDescent="0.3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R1" s="77"/>
      <c r="S1" s="77"/>
      <c r="T1" s="77"/>
    </row>
    <row r="2" spans="1:20" ht="13" thickBo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N2" s="220" t="s">
        <v>0</v>
      </c>
      <c r="O2" s="221"/>
      <c r="P2" s="221"/>
      <c r="Q2" s="222"/>
    </row>
    <row r="3" spans="1:20" ht="13" thickBo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N3" s="223"/>
      <c r="O3" s="224"/>
      <c r="P3" s="224"/>
      <c r="Q3" s="225"/>
    </row>
    <row r="4" spans="1:20" ht="13" thickBot="1" x14ac:dyDescent="0.3">
      <c r="A4" s="79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N4" s="223"/>
      <c r="O4" s="224"/>
      <c r="P4" s="224"/>
      <c r="Q4" s="225"/>
    </row>
    <row r="5" spans="1:20" ht="13" thickBot="1" x14ac:dyDescent="0.3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N5" s="223"/>
      <c r="O5" s="224"/>
      <c r="P5" s="224"/>
      <c r="Q5" s="225"/>
    </row>
    <row r="6" spans="1:20" ht="13" thickBot="1" x14ac:dyDescent="0.3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N6" s="220" t="s">
        <v>1</v>
      </c>
      <c r="O6" s="221"/>
      <c r="P6" s="221"/>
      <c r="Q6" s="222"/>
    </row>
    <row r="7" spans="1:20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N7" s="80"/>
      <c r="O7" s="80"/>
      <c r="P7" s="80"/>
      <c r="Q7" s="80"/>
    </row>
    <row r="8" spans="1:20" ht="18" x14ac:dyDescent="0.25">
      <c r="A8" s="226" t="s">
        <v>46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</row>
    <row r="9" spans="1:20" ht="18" x14ac:dyDescent="0.25">
      <c r="A9" s="227" t="s">
        <v>11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</row>
    <row r="10" spans="1:20" ht="4" customHeight="1" x14ac:dyDescent="0.25">
      <c r="A10" s="81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  <c r="P10" s="83"/>
      <c r="Q10" s="84"/>
    </row>
    <row r="11" spans="1:20" ht="13" x14ac:dyDescent="0.25">
      <c r="A11" s="217" t="s">
        <v>47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9"/>
    </row>
    <row r="12" spans="1:20" ht="4" customHeight="1" thickBot="1" x14ac:dyDescent="0.3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7"/>
    </row>
    <row r="13" spans="1:20" ht="13" thickBot="1" x14ac:dyDescent="0.3">
      <c r="A13" s="88" t="s">
        <v>48</v>
      </c>
      <c r="B13" s="89"/>
      <c r="C13" s="89"/>
      <c r="D13" s="213" t="s">
        <v>56</v>
      </c>
      <c r="E13" s="214"/>
      <c r="F13" s="215"/>
      <c r="G13" s="90"/>
      <c r="H13" s="91"/>
      <c r="I13" s="216" t="str">
        <f>IF($D$13="Other","Fill in Type","")</f>
        <v/>
      </c>
      <c r="J13" s="216"/>
      <c r="K13" s="216"/>
      <c r="L13" s="216"/>
      <c r="M13" s="216"/>
      <c r="N13" s="216"/>
      <c r="P13" s="92"/>
      <c r="Q13" s="93"/>
    </row>
    <row r="14" spans="1:20" ht="13" thickBot="1" x14ac:dyDescent="0.3">
      <c r="A14" s="88" t="s">
        <v>49</v>
      </c>
      <c r="B14" s="89"/>
      <c r="C14" s="89"/>
      <c r="D14" s="213" t="s">
        <v>57</v>
      </c>
      <c r="E14" s="214"/>
      <c r="F14" s="215"/>
      <c r="G14" s="90"/>
      <c r="H14" s="90"/>
      <c r="I14" s="216" t="str">
        <f>IF($D$14="Other","Fill in Manufacturer","")</f>
        <v/>
      </c>
      <c r="J14" s="216"/>
      <c r="K14" s="216"/>
      <c r="L14" s="216"/>
      <c r="M14" s="216"/>
      <c r="N14" s="216"/>
      <c r="P14" s="92"/>
      <c r="Q14" s="93"/>
    </row>
    <row r="15" spans="1:20" ht="13" thickBot="1" x14ac:dyDescent="0.3">
      <c r="A15" s="88" t="s">
        <v>50</v>
      </c>
      <c r="B15" s="89"/>
      <c r="C15" s="89"/>
      <c r="D15" s="213" t="s">
        <v>61</v>
      </c>
      <c r="E15" s="214"/>
      <c r="F15" s="215"/>
      <c r="G15" s="90"/>
      <c r="H15" s="90"/>
      <c r="I15" s="216" t="str">
        <f>IF($D$15="Other","Fill in Size","")</f>
        <v/>
      </c>
      <c r="J15" s="216"/>
      <c r="K15" s="216"/>
      <c r="L15" s="216"/>
      <c r="M15" s="216"/>
      <c r="N15" s="216"/>
      <c r="P15" s="92"/>
      <c r="Q15" s="93"/>
    </row>
    <row r="16" spans="1:20" ht="13" thickBot="1" x14ac:dyDescent="0.3">
      <c r="A16" s="94" t="s">
        <v>51</v>
      </c>
      <c r="B16" s="89"/>
      <c r="C16" s="89"/>
      <c r="D16" s="213" t="s">
        <v>67</v>
      </c>
      <c r="E16" s="214"/>
      <c r="F16" s="215"/>
      <c r="G16" s="90"/>
      <c r="H16" s="90"/>
      <c r="I16" s="216" t="str">
        <f>IF($D$16="Other","Fill in FMSI","")</f>
        <v/>
      </c>
      <c r="J16" s="216"/>
      <c r="K16" s="216"/>
      <c r="L16" s="216"/>
      <c r="M16" s="216"/>
      <c r="N16" s="216"/>
      <c r="P16" s="92"/>
      <c r="Q16" s="93"/>
    </row>
    <row r="17" spans="1:17" ht="4" customHeight="1" x14ac:dyDescent="0.25">
      <c r="A17" s="95"/>
      <c r="B17" s="96"/>
      <c r="C17" s="96"/>
      <c r="D17" s="97"/>
      <c r="E17" s="97"/>
      <c r="F17" s="97"/>
      <c r="G17" s="97"/>
      <c r="H17" s="97"/>
      <c r="I17" s="97"/>
      <c r="J17" s="97"/>
      <c r="K17" s="98"/>
      <c r="L17" s="99"/>
      <c r="M17" s="100"/>
      <c r="N17" s="96"/>
      <c r="O17" s="97"/>
      <c r="P17" s="97"/>
      <c r="Q17" s="101"/>
    </row>
    <row r="18" spans="1:17" ht="4" customHeight="1" x14ac:dyDescent="0.25">
      <c r="B18" s="102"/>
      <c r="C18" s="102"/>
      <c r="K18" s="102"/>
      <c r="L18" s="103"/>
      <c r="M18" s="104"/>
      <c r="N18" s="102"/>
    </row>
    <row r="19" spans="1:17" ht="4" customHeight="1" x14ac:dyDescent="0.25">
      <c r="A19" s="105"/>
      <c r="B19" s="106"/>
      <c r="C19" s="106"/>
      <c r="D19" s="83"/>
      <c r="E19" s="83"/>
      <c r="F19" s="83"/>
      <c r="G19" s="83"/>
      <c r="H19" s="83"/>
      <c r="I19" s="83"/>
      <c r="J19" s="83"/>
      <c r="K19" s="106"/>
      <c r="L19" s="107"/>
      <c r="M19" s="108"/>
      <c r="N19" s="106"/>
      <c r="O19" s="83"/>
      <c r="P19" s="83"/>
      <c r="Q19" s="84"/>
    </row>
    <row r="20" spans="1:17" ht="13" x14ac:dyDescent="0.25">
      <c r="A20" s="217" t="s">
        <v>160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9"/>
    </row>
    <row r="21" spans="1:17" ht="4" customHeight="1" thickBot="1" x14ac:dyDescent="0.3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3" thickBot="1" x14ac:dyDescent="0.3">
      <c r="A22" s="88" t="s">
        <v>48</v>
      </c>
      <c r="B22" s="89"/>
      <c r="C22" s="89"/>
      <c r="D22" s="213" t="s">
        <v>161</v>
      </c>
      <c r="E22" s="214"/>
      <c r="F22" s="215"/>
      <c r="G22" s="109"/>
      <c r="H22" s="109"/>
      <c r="I22" s="216" t="str">
        <f>IF($D$22="Other","Fill in Table Type","")</f>
        <v/>
      </c>
      <c r="J22" s="216"/>
      <c r="K22" s="216"/>
      <c r="L22" s="216"/>
      <c r="M22" s="216"/>
      <c r="N22" s="216"/>
      <c r="P22" s="92"/>
      <c r="Q22" s="93"/>
    </row>
    <row r="23" spans="1:17" ht="13" thickBot="1" x14ac:dyDescent="0.3">
      <c r="A23" s="88" t="s">
        <v>49</v>
      </c>
      <c r="B23" s="89"/>
      <c r="C23" s="89"/>
      <c r="D23" s="213"/>
      <c r="E23" s="214"/>
      <c r="F23" s="215"/>
      <c r="G23" s="110"/>
      <c r="H23" s="110"/>
      <c r="I23" s="110"/>
      <c r="J23" s="110"/>
      <c r="K23" s="109"/>
      <c r="L23" s="111"/>
      <c r="M23" s="112"/>
      <c r="N23" s="89"/>
      <c r="P23" s="92"/>
      <c r="Q23" s="93"/>
    </row>
    <row r="24" spans="1:17" ht="13" thickBot="1" x14ac:dyDescent="0.3">
      <c r="A24" s="88" t="s">
        <v>152</v>
      </c>
      <c r="B24" s="89"/>
      <c r="C24" s="89"/>
      <c r="D24" s="213"/>
      <c r="E24" s="214"/>
      <c r="F24" s="215"/>
      <c r="G24" s="110"/>
      <c r="H24" s="110"/>
      <c r="I24" s="110"/>
      <c r="J24" s="110"/>
      <c r="K24" s="89"/>
      <c r="L24" s="111"/>
      <c r="M24" s="112"/>
      <c r="N24" s="89"/>
      <c r="P24" s="92"/>
      <c r="Q24" s="93"/>
    </row>
    <row r="25" spans="1:17" ht="4" customHeight="1" x14ac:dyDescent="0.25">
      <c r="A25" s="113"/>
      <c r="B25" s="96"/>
      <c r="C25" s="99"/>
      <c r="D25" s="99"/>
      <c r="E25" s="96"/>
      <c r="F25" s="98"/>
      <c r="G25" s="98"/>
      <c r="H25" s="98"/>
      <c r="I25" s="99"/>
      <c r="J25" s="96"/>
      <c r="K25" s="96"/>
      <c r="L25" s="99"/>
      <c r="M25" s="100"/>
      <c r="N25" s="96"/>
      <c r="O25" s="97"/>
      <c r="P25" s="97"/>
      <c r="Q25" s="101"/>
    </row>
    <row r="26" spans="1:17" ht="4" customHeight="1" x14ac:dyDescent="0.25">
      <c r="A26" s="102"/>
      <c r="B26" s="102"/>
      <c r="C26" s="103"/>
      <c r="D26" s="103"/>
      <c r="E26" s="102"/>
      <c r="F26" s="114"/>
      <c r="G26" s="114"/>
      <c r="H26" s="114"/>
      <c r="I26" s="103"/>
      <c r="J26" s="102"/>
      <c r="K26" s="102"/>
      <c r="L26" s="103"/>
      <c r="M26" s="104"/>
      <c r="N26" s="102"/>
    </row>
    <row r="27" spans="1:17" ht="4" customHeight="1" x14ac:dyDescent="0.25">
      <c r="A27" s="105"/>
      <c r="B27" s="106"/>
      <c r="C27" s="106"/>
      <c r="D27" s="83"/>
      <c r="E27" s="83"/>
      <c r="F27" s="83"/>
      <c r="G27" s="83"/>
      <c r="H27" s="83"/>
      <c r="I27" s="83"/>
      <c r="J27" s="83"/>
      <c r="K27" s="106"/>
      <c r="L27" s="107"/>
      <c r="M27" s="108"/>
      <c r="N27" s="106"/>
      <c r="O27" s="83"/>
      <c r="P27" s="83"/>
      <c r="Q27" s="84"/>
    </row>
    <row r="28" spans="1:17" ht="13" x14ac:dyDescent="0.25">
      <c r="A28" s="217" t="s">
        <v>145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9"/>
    </row>
    <row r="29" spans="1:17" ht="4" customHeight="1" thickBot="1" x14ac:dyDescent="0.3">
      <c r="A29" s="85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7"/>
    </row>
    <row r="30" spans="1:17" ht="13" thickBot="1" x14ac:dyDescent="0.3">
      <c r="A30" s="88" t="s">
        <v>48</v>
      </c>
      <c r="B30" s="89"/>
      <c r="C30" s="89"/>
      <c r="D30" s="213" t="s">
        <v>146</v>
      </c>
      <c r="E30" s="214"/>
      <c r="F30" s="215"/>
      <c r="G30" s="109"/>
      <c r="H30" s="109"/>
      <c r="I30" s="216" t="str">
        <f>IF($D$30="Other","Fill in Drum Type","")</f>
        <v/>
      </c>
      <c r="J30" s="216"/>
      <c r="K30" s="216"/>
      <c r="L30" s="216"/>
      <c r="M30" s="216"/>
      <c r="N30" s="216"/>
      <c r="P30" s="92"/>
      <c r="Q30" s="93"/>
    </row>
    <row r="31" spans="1:17" ht="13" thickBot="1" x14ac:dyDescent="0.3">
      <c r="A31" s="88" t="s">
        <v>49</v>
      </c>
      <c r="B31" s="89"/>
      <c r="C31" s="89"/>
      <c r="D31" s="213"/>
      <c r="E31" s="214"/>
      <c r="F31" s="215"/>
      <c r="G31" s="110"/>
      <c r="H31" s="110"/>
      <c r="I31" s="110"/>
      <c r="J31" s="110"/>
      <c r="K31" s="109"/>
      <c r="L31" s="111"/>
      <c r="M31" s="112"/>
      <c r="N31" s="89"/>
      <c r="P31" s="92"/>
      <c r="Q31" s="93"/>
    </row>
    <row r="32" spans="1:17" ht="13" thickBot="1" x14ac:dyDescent="0.3">
      <c r="A32" s="88" t="s">
        <v>152</v>
      </c>
      <c r="B32" s="89"/>
      <c r="C32" s="89"/>
      <c r="D32" s="213"/>
      <c r="E32" s="214"/>
      <c r="F32" s="215"/>
      <c r="G32" s="110"/>
      <c r="H32" s="110"/>
      <c r="I32" s="110"/>
      <c r="J32" s="110"/>
      <c r="K32" s="89"/>
      <c r="L32" s="111"/>
      <c r="M32" s="112"/>
      <c r="N32" s="89"/>
      <c r="P32" s="92"/>
      <c r="Q32" s="93"/>
    </row>
    <row r="33" spans="1:17" ht="4" customHeight="1" x14ac:dyDescent="0.25">
      <c r="A33" s="113"/>
      <c r="B33" s="96"/>
      <c r="C33" s="99"/>
      <c r="D33" s="99"/>
      <c r="E33" s="96"/>
      <c r="F33" s="98"/>
      <c r="G33" s="98"/>
      <c r="H33" s="98"/>
      <c r="I33" s="99"/>
      <c r="J33" s="96"/>
      <c r="K33" s="96"/>
      <c r="L33" s="99"/>
      <c r="M33" s="100"/>
      <c r="N33" s="96"/>
      <c r="O33" s="97"/>
      <c r="P33" s="97"/>
      <c r="Q33" s="101"/>
    </row>
    <row r="34" spans="1:17" ht="4" customHeight="1" x14ac:dyDescent="0.25">
      <c r="A34" s="102"/>
      <c r="B34" s="102"/>
      <c r="C34" s="103"/>
      <c r="D34" s="103"/>
      <c r="E34" s="102"/>
      <c r="F34" s="114"/>
      <c r="G34" s="114"/>
      <c r="H34" s="114"/>
      <c r="I34" s="103"/>
      <c r="J34" s="102"/>
      <c r="K34" s="102"/>
      <c r="L34" s="103"/>
      <c r="M34" s="104"/>
      <c r="N34" s="102"/>
    </row>
    <row r="35" spans="1:17" ht="4" customHeight="1" x14ac:dyDescent="0.25">
      <c r="A35" s="105"/>
      <c r="B35" s="106"/>
      <c r="C35" s="106"/>
      <c r="D35" s="83"/>
      <c r="E35" s="83"/>
      <c r="F35" s="83"/>
      <c r="G35" s="83"/>
      <c r="H35" s="83"/>
      <c r="I35" s="83"/>
      <c r="J35" s="83"/>
      <c r="K35" s="106"/>
      <c r="L35" s="107"/>
      <c r="M35" s="108"/>
      <c r="N35" s="106"/>
      <c r="O35" s="83"/>
      <c r="P35" s="83"/>
      <c r="Q35" s="84"/>
    </row>
    <row r="36" spans="1:17" ht="13" x14ac:dyDescent="0.25">
      <c r="A36" s="217" t="s">
        <v>153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9"/>
    </row>
    <row r="37" spans="1:17" ht="4" customHeight="1" thickBot="1" x14ac:dyDescent="0.3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ht="13" thickBot="1" x14ac:dyDescent="0.3">
      <c r="A38" s="88" t="s">
        <v>48</v>
      </c>
      <c r="B38" s="89"/>
      <c r="C38" s="89"/>
      <c r="D38" s="213" t="s">
        <v>154</v>
      </c>
      <c r="E38" s="214"/>
      <c r="F38" s="215"/>
      <c r="G38" s="109"/>
      <c r="H38" s="109"/>
      <c r="I38" s="216" t="str">
        <f>IF($D$38="Other","Fill in Type","")</f>
        <v/>
      </c>
      <c r="J38" s="216"/>
      <c r="K38" s="216"/>
      <c r="L38" s="216"/>
      <c r="M38" s="216"/>
      <c r="N38" s="216"/>
      <c r="P38" s="92"/>
      <c r="Q38" s="93"/>
    </row>
    <row r="39" spans="1:17" ht="13" thickBot="1" x14ac:dyDescent="0.3">
      <c r="A39" s="88" t="s">
        <v>49</v>
      </c>
      <c r="B39" s="89"/>
      <c r="C39" s="89"/>
      <c r="D39" s="213"/>
      <c r="E39" s="214"/>
      <c r="F39" s="215"/>
      <c r="G39" s="110"/>
      <c r="H39" s="110"/>
      <c r="I39" s="110"/>
      <c r="J39" s="110"/>
      <c r="K39" s="109"/>
      <c r="L39" s="111"/>
      <c r="M39" s="112"/>
      <c r="N39" s="89"/>
      <c r="P39" s="92"/>
      <c r="Q39" s="93"/>
    </row>
    <row r="40" spans="1:17" ht="13" thickBot="1" x14ac:dyDescent="0.3">
      <c r="A40" s="88" t="s">
        <v>152</v>
      </c>
      <c r="B40" s="89"/>
      <c r="C40" s="89"/>
      <c r="D40" s="213"/>
      <c r="E40" s="214"/>
      <c r="F40" s="215"/>
      <c r="G40" s="110"/>
      <c r="H40" s="110"/>
      <c r="I40" s="110"/>
      <c r="J40" s="110"/>
      <c r="K40" s="89"/>
      <c r="L40" s="111"/>
      <c r="M40" s="112"/>
      <c r="N40" s="89"/>
      <c r="P40" s="92"/>
      <c r="Q40" s="93"/>
    </row>
    <row r="41" spans="1:17" ht="4" customHeight="1" x14ac:dyDescent="0.25">
      <c r="A41" s="113"/>
      <c r="B41" s="96"/>
      <c r="C41" s="99"/>
      <c r="D41" s="99"/>
      <c r="E41" s="96"/>
      <c r="F41" s="98"/>
      <c r="G41" s="98"/>
      <c r="H41" s="98"/>
      <c r="I41" s="99"/>
      <c r="J41" s="96"/>
      <c r="K41" s="96"/>
      <c r="L41" s="99"/>
      <c r="M41" s="100"/>
      <c r="N41" s="96"/>
      <c r="O41" s="97"/>
      <c r="P41" s="97"/>
      <c r="Q41" s="101"/>
    </row>
    <row r="42" spans="1:17" ht="4" customHeight="1" x14ac:dyDescent="0.25">
      <c r="A42" s="102"/>
      <c r="B42" s="102"/>
      <c r="C42" s="103"/>
      <c r="D42" s="103"/>
      <c r="E42" s="102"/>
      <c r="F42" s="114"/>
      <c r="G42" s="114"/>
      <c r="H42" s="114"/>
      <c r="I42" s="103"/>
      <c r="J42" s="102"/>
      <c r="K42" s="102"/>
      <c r="L42" s="103"/>
      <c r="M42" s="104"/>
      <c r="N42" s="102"/>
    </row>
    <row r="43" spans="1:17" ht="4" customHeight="1" x14ac:dyDescent="0.25">
      <c r="A43" s="105"/>
      <c r="B43" s="106"/>
      <c r="C43" s="106"/>
      <c r="D43" s="83"/>
      <c r="E43" s="83"/>
      <c r="F43" s="83"/>
      <c r="G43" s="83"/>
      <c r="H43" s="83"/>
      <c r="I43" s="83"/>
      <c r="J43" s="83"/>
      <c r="K43" s="106"/>
      <c r="L43" s="107"/>
      <c r="M43" s="108"/>
      <c r="N43" s="106"/>
      <c r="O43" s="83"/>
      <c r="P43" s="83"/>
      <c r="Q43" s="84"/>
    </row>
    <row r="44" spans="1:17" ht="13" x14ac:dyDescent="0.25">
      <c r="A44" s="217" t="s">
        <v>156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9"/>
    </row>
    <row r="45" spans="1:17" ht="4" customHeight="1" thickBot="1" x14ac:dyDescent="0.3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7"/>
    </row>
    <row r="46" spans="1:17" ht="13" thickBot="1" x14ac:dyDescent="0.3">
      <c r="A46" s="88" t="s">
        <v>157</v>
      </c>
      <c r="B46" s="89"/>
      <c r="C46" s="89"/>
      <c r="D46" s="213" t="s">
        <v>155</v>
      </c>
      <c r="E46" s="214"/>
      <c r="F46" s="215"/>
      <c r="G46" s="109"/>
      <c r="H46" s="109"/>
      <c r="I46" s="216" t="str">
        <f>IF($D$46="Other","Fill in Length","")</f>
        <v/>
      </c>
      <c r="J46" s="216"/>
      <c r="K46" s="216"/>
      <c r="L46" s="216"/>
      <c r="M46" s="216"/>
      <c r="N46" s="216"/>
      <c r="P46" s="92"/>
      <c r="Q46" s="93"/>
    </row>
    <row r="47" spans="1:17" ht="13" thickBot="1" x14ac:dyDescent="0.3">
      <c r="A47" s="88" t="s">
        <v>49</v>
      </c>
      <c r="B47" s="89"/>
      <c r="C47" s="89"/>
      <c r="D47" s="213"/>
      <c r="E47" s="214"/>
      <c r="F47" s="215"/>
      <c r="G47" s="110"/>
      <c r="H47" s="110"/>
      <c r="I47" s="110"/>
      <c r="J47" s="110"/>
      <c r="K47" s="109"/>
      <c r="L47" s="111"/>
      <c r="M47" s="112"/>
      <c r="N47" s="89"/>
      <c r="P47" s="92"/>
      <c r="Q47" s="93"/>
    </row>
    <row r="48" spans="1:17" ht="13" thickBot="1" x14ac:dyDescent="0.3">
      <c r="A48" s="88" t="s">
        <v>152</v>
      </c>
      <c r="B48" s="89"/>
      <c r="C48" s="89"/>
      <c r="D48" s="213"/>
      <c r="E48" s="214"/>
      <c r="F48" s="215"/>
      <c r="G48" s="110"/>
      <c r="H48" s="110"/>
      <c r="I48" s="110"/>
      <c r="J48" s="110"/>
      <c r="K48" s="89"/>
      <c r="L48" s="111"/>
      <c r="M48" s="112"/>
      <c r="N48" s="89"/>
      <c r="P48" s="92"/>
      <c r="Q48" s="93"/>
    </row>
    <row r="49" spans="1:17" ht="4" customHeight="1" x14ac:dyDescent="0.25">
      <c r="A49" s="113"/>
      <c r="B49" s="96"/>
      <c r="C49" s="99"/>
      <c r="D49" s="99"/>
      <c r="E49" s="96"/>
      <c r="F49" s="98"/>
      <c r="G49" s="98"/>
      <c r="H49" s="98"/>
      <c r="I49" s="99"/>
      <c r="J49" s="96"/>
      <c r="K49" s="96"/>
      <c r="L49" s="99"/>
      <c r="M49" s="100"/>
      <c r="N49" s="96"/>
      <c r="O49" s="97"/>
      <c r="P49" s="97"/>
      <c r="Q49" s="101"/>
    </row>
    <row r="50" spans="1:17" ht="4" customHeight="1" x14ac:dyDescent="0.25">
      <c r="A50" s="102"/>
      <c r="B50" s="102"/>
      <c r="C50" s="103"/>
      <c r="D50" s="103"/>
      <c r="E50" s="102"/>
      <c r="F50" s="114"/>
      <c r="G50" s="114"/>
      <c r="H50" s="114"/>
      <c r="I50" s="103"/>
      <c r="J50" s="102"/>
      <c r="K50" s="102"/>
      <c r="L50" s="103"/>
      <c r="M50" s="104"/>
      <c r="N50" s="102"/>
    </row>
    <row r="51" spans="1:17" ht="4" customHeight="1" x14ac:dyDescent="0.25">
      <c r="A51" s="105"/>
      <c r="B51" s="106"/>
      <c r="C51" s="106"/>
      <c r="D51" s="83"/>
      <c r="E51" s="83"/>
      <c r="F51" s="83"/>
      <c r="G51" s="83"/>
      <c r="H51" s="83"/>
      <c r="I51" s="83"/>
      <c r="J51" s="83"/>
      <c r="K51" s="106"/>
      <c r="L51" s="107"/>
      <c r="M51" s="108"/>
      <c r="N51" s="106"/>
      <c r="O51" s="83"/>
      <c r="P51" s="83"/>
      <c r="Q51" s="84"/>
    </row>
    <row r="52" spans="1:17" ht="13" x14ac:dyDescent="0.25">
      <c r="A52" s="217" t="s">
        <v>169</v>
      </c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9"/>
    </row>
    <row r="53" spans="1:17" ht="4" customHeight="1" thickBot="1" x14ac:dyDescent="0.3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</row>
    <row r="54" spans="1:17" ht="13" thickBot="1" x14ac:dyDescent="0.3">
      <c r="A54" s="88" t="s">
        <v>170</v>
      </c>
      <c r="B54" s="89"/>
      <c r="C54" s="89"/>
      <c r="D54" s="115"/>
      <c r="E54" s="115"/>
      <c r="F54" s="115"/>
      <c r="G54" s="228" t="s">
        <v>56</v>
      </c>
      <c r="H54" s="229"/>
      <c r="I54" s="229"/>
      <c r="J54" s="229"/>
      <c r="K54" s="229"/>
      <c r="L54" s="229"/>
      <c r="M54" s="229"/>
      <c r="N54" s="229"/>
      <c r="O54" s="229"/>
      <c r="P54" s="230"/>
      <c r="Q54" s="93"/>
    </row>
    <row r="55" spans="1:17" x14ac:dyDescent="0.25">
      <c r="A55" s="116" t="s">
        <v>171</v>
      </c>
      <c r="B55" s="102"/>
      <c r="C55" s="102"/>
      <c r="D55" s="117"/>
      <c r="E55" s="117"/>
      <c r="F55" s="117"/>
      <c r="G55" s="231" t="str">
        <f>IF($G$54="Other","Fill in Vehicle Configuration","")</f>
        <v/>
      </c>
      <c r="H55" s="231"/>
      <c r="I55" s="231"/>
      <c r="J55" s="231"/>
      <c r="K55" s="231"/>
      <c r="L55" s="231"/>
      <c r="M55" s="231"/>
      <c r="N55" s="231"/>
      <c r="O55" s="231"/>
      <c r="P55" s="231"/>
      <c r="Q55" s="93"/>
    </row>
    <row r="56" spans="1:17" ht="4" customHeight="1" thickBot="1" x14ac:dyDescent="0.3">
      <c r="A56" s="118"/>
      <c r="B56" s="102"/>
      <c r="C56" s="102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93"/>
    </row>
    <row r="57" spans="1:17" ht="13" thickBot="1" x14ac:dyDescent="0.3">
      <c r="A57" s="88" t="s">
        <v>172</v>
      </c>
      <c r="B57" s="89"/>
      <c r="C57" s="89"/>
      <c r="D57" s="115"/>
      <c r="E57" s="115"/>
      <c r="F57" s="115"/>
      <c r="G57" s="110"/>
      <c r="H57" s="232"/>
      <c r="I57" s="233"/>
      <c r="J57" s="234"/>
      <c r="K57" s="89"/>
      <c r="L57" s="111"/>
      <c r="M57" s="112"/>
      <c r="N57" s="89"/>
      <c r="O57" s="90"/>
      <c r="P57" s="90"/>
      <c r="Q57" s="93"/>
    </row>
    <row r="58" spans="1:17" ht="13" thickBot="1" x14ac:dyDescent="0.3">
      <c r="A58" s="88" t="s">
        <v>173</v>
      </c>
      <c r="B58" s="89"/>
      <c r="C58" s="89"/>
      <c r="D58" s="115"/>
      <c r="E58" s="115"/>
      <c r="F58" s="115"/>
      <c r="G58" s="110"/>
      <c r="H58" s="235"/>
      <c r="I58" s="236"/>
      <c r="J58" s="237"/>
      <c r="K58" s="89"/>
      <c r="L58" s="111"/>
      <c r="M58" s="112"/>
      <c r="N58" s="89"/>
      <c r="O58" s="90"/>
      <c r="P58" s="90"/>
      <c r="Q58" s="93"/>
    </row>
    <row r="59" spans="1:17" ht="13" thickBot="1" x14ac:dyDescent="0.3">
      <c r="A59" s="88" t="s">
        <v>174</v>
      </c>
      <c r="B59" s="89"/>
      <c r="C59" s="89"/>
      <c r="D59" s="115"/>
      <c r="E59" s="115"/>
      <c r="F59" s="115"/>
      <c r="G59" s="110"/>
      <c r="H59" s="238">
        <f>H57*H58*H58/9273.6</f>
        <v>0</v>
      </c>
      <c r="I59" s="239"/>
      <c r="J59" s="240"/>
      <c r="K59" s="89"/>
      <c r="L59" s="111"/>
      <c r="M59" s="112"/>
      <c r="N59" s="89"/>
      <c r="O59" s="90"/>
      <c r="P59" s="90"/>
      <c r="Q59" s="93"/>
    </row>
    <row r="60" spans="1:17" ht="13" thickBot="1" x14ac:dyDescent="0.3">
      <c r="A60" s="88" t="s">
        <v>175</v>
      </c>
      <c r="B60" s="89"/>
      <c r="C60" s="89"/>
      <c r="D60" s="115"/>
      <c r="E60" s="115"/>
      <c r="F60" s="115"/>
      <c r="G60" s="110"/>
      <c r="H60" s="241"/>
      <c r="I60" s="242"/>
      <c r="J60" s="243"/>
      <c r="K60" s="90"/>
      <c r="L60" s="90"/>
      <c r="M60" s="90"/>
      <c r="N60" s="90"/>
      <c r="O60" s="90"/>
      <c r="P60" s="90"/>
      <c r="Q60" s="93"/>
    </row>
    <row r="61" spans="1:17" ht="13" thickBot="1" x14ac:dyDescent="0.3">
      <c r="A61" s="116" t="s">
        <v>215</v>
      </c>
      <c r="B61" s="89"/>
      <c r="C61" s="89"/>
      <c r="D61" s="115"/>
      <c r="E61" s="115"/>
      <c r="F61" s="115"/>
      <c r="G61" s="110"/>
      <c r="H61" s="244" t="str">
        <f>IF('Drop Down Box Info'!A19=TRUE,"Inertia Meets FMVSS TP-121D-01 Requirements","Inertia DOES NOT Meet FMVSS TP-121D-01 Requirements")</f>
        <v>Inertia Meets FMVSS TP-121D-01 Requirements</v>
      </c>
      <c r="I61" s="245"/>
      <c r="J61" s="245"/>
      <c r="K61" s="245"/>
      <c r="L61" s="245"/>
      <c r="M61" s="245"/>
      <c r="N61" s="245"/>
      <c r="O61" s="245"/>
      <c r="P61" s="246"/>
      <c r="Q61" s="93"/>
    </row>
    <row r="62" spans="1:17" ht="13" thickBot="1" x14ac:dyDescent="0.3">
      <c r="A62" s="88" t="s">
        <v>177</v>
      </c>
      <c r="B62" s="89"/>
      <c r="C62" s="89"/>
      <c r="D62" s="115"/>
      <c r="E62" s="115"/>
      <c r="F62" s="115"/>
      <c r="G62" s="110"/>
      <c r="H62" s="119"/>
      <c r="I62" s="119"/>
      <c r="J62" s="119"/>
      <c r="K62" s="90"/>
      <c r="L62" s="232" t="s">
        <v>176</v>
      </c>
      <c r="M62" s="233"/>
      <c r="N62" s="234"/>
      <c r="O62" s="90"/>
      <c r="P62" s="90"/>
      <c r="Q62" s="93"/>
    </row>
    <row r="63" spans="1:17" ht="4" customHeight="1" x14ac:dyDescent="0.25">
      <c r="A63" s="113"/>
      <c r="B63" s="96"/>
      <c r="C63" s="99"/>
      <c r="D63" s="99"/>
      <c r="E63" s="96"/>
      <c r="F63" s="98"/>
      <c r="G63" s="98"/>
      <c r="H63" s="98"/>
      <c r="I63" s="99"/>
      <c r="J63" s="96"/>
      <c r="K63" s="96"/>
      <c r="L63" s="99"/>
      <c r="M63" s="100"/>
      <c r="N63" s="96"/>
      <c r="O63" s="97"/>
      <c r="P63" s="97"/>
      <c r="Q63" s="101"/>
    </row>
    <row r="64" spans="1:17" ht="4" customHeight="1" x14ac:dyDescent="0.25">
      <c r="N64" s="102"/>
    </row>
    <row r="65" spans="1:17" ht="4" customHeight="1" x14ac:dyDescent="0.25">
      <c r="A65" s="105"/>
      <c r="B65" s="106"/>
      <c r="C65" s="106"/>
      <c r="D65" s="83"/>
      <c r="E65" s="83"/>
      <c r="F65" s="83"/>
      <c r="G65" s="83"/>
      <c r="H65" s="83"/>
      <c r="I65" s="83"/>
      <c r="J65" s="83"/>
      <c r="K65" s="106"/>
      <c r="L65" s="107"/>
      <c r="M65" s="108"/>
      <c r="N65" s="106"/>
      <c r="O65" s="83"/>
      <c r="P65" s="83"/>
      <c r="Q65" s="84"/>
    </row>
    <row r="66" spans="1:17" ht="13" x14ac:dyDescent="0.25">
      <c r="A66" s="217" t="s">
        <v>178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9"/>
    </row>
    <row r="67" spans="1:17" ht="4" customHeight="1" thickBot="1" x14ac:dyDescent="0.3">
      <c r="A67" s="85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7"/>
    </row>
    <row r="68" spans="1:17" ht="13" thickBot="1" x14ac:dyDescent="0.3">
      <c r="A68" s="88" t="s">
        <v>179</v>
      </c>
      <c r="B68" s="89"/>
      <c r="C68" s="89"/>
      <c r="D68" s="115"/>
      <c r="E68" s="115"/>
      <c r="F68" s="115"/>
      <c r="G68" s="109"/>
      <c r="H68" s="109"/>
      <c r="I68" s="115"/>
      <c r="J68" s="115"/>
      <c r="K68" s="115"/>
      <c r="L68" s="115"/>
      <c r="M68" s="115"/>
      <c r="N68" s="115"/>
      <c r="O68" s="90"/>
      <c r="P68" s="213" t="s">
        <v>42</v>
      </c>
      <c r="Q68" s="215"/>
    </row>
    <row r="69" spans="1:17" ht="4" customHeight="1" thickBot="1" x14ac:dyDescent="0.3">
      <c r="A69" s="120"/>
      <c r="B69" s="89"/>
      <c r="C69" s="89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21"/>
    </row>
    <row r="70" spans="1:17" ht="13" thickBot="1" x14ac:dyDescent="0.3">
      <c r="A70" s="247" t="s">
        <v>181</v>
      </c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13" t="s">
        <v>42</v>
      </c>
      <c r="Q70" s="215"/>
    </row>
    <row r="71" spans="1:17" ht="13" thickBot="1" x14ac:dyDescent="0.3">
      <c r="A71" s="247"/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90"/>
      <c r="Q71" s="121"/>
    </row>
    <row r="72" spans="1:17" ht="13" thickBot="1" x14ac:dyDescent="0.3">
      <c r="A72" s="88" t="s">
        <v>179</v>
      </c>
      <c r="B72" s="89"/>
      <c r="C72" s="89"/>
      <c r="D72" s="115"/>
      <c r="E72" s="115"/>
      <c r="F72" s="115"/>
      <c r="G72" s="109"/>
      <c r="H72" s="109"/>
      <c r="I72" s="115"/>
      <c r="J72" s="115"/>
      <c r="K72" s="115"/>
      <c r="L72" s="115"/>
      <c r="M72" s="115"/>
      <c r="N72" s="115"/>
      <c r="O72" s="90"/>
      <c r="P72" s="213" t="s">
        <v>42</v>
      </c>
      <c r="Q72" s="215"/>
    </row>
    <row r="73" spans="1:17" ht="13" thickBot="1" x14ac:dyDescent="0.3">
      <c r="A73" s="88" t="s">
        <v>180</v>
      </c>
      <c r="B73" s="89"/>
      <c r="C73" s="89"/>
      <c r="D73" s="115"/>
      <c r="E73" s="115"/>
      <c r="F73" s="115"/>
      <c r="G73" s="110"/>
      <c r="H73" s="110"/>
      <c r="I73" s="110"/>
      <c r="J73" s="110"/>
      <c r="K73" s="89"/>
      <c r="L73" s="111"/>
      <c r="M73" s="112"/>
      <c r="N73" s="89"/>
      <c r="O73" s="90"/>
      <c r="P73" s="213" t="s">
        <v>42</v>
      </c>
      <c r="Q73" s="215"/>
    </row>
    <row r="74" spans="1:17" ht="4" customHeight="1" x14ac:dyDescent="0.25">
      <c r="A74" s="113"/>
      <c r="B74" s="96"/>
      <c r="C74" s="99"/>
      <c r="D74" s="99"/>
      <c r="E74" s="96"/>
      <c r="F74" s="98"/>
      <c r="G74" s="98"/>
      <c r="H74" s="98"/>
      <c r="I74" s="99"/>
      <c r="J74" s="96"/>
      <c r="K74" s="96"/>
      <c r="L74" s="99"/>
      <c r="M74" s="100"/>
      <c r="N74" s="96"/>
      <c r="O74" s="97"/>
      <c r="P74" s="97"/>
      <c r="Q74" s="101"/>
    </row>
    <row r="75" spans="1:17" x14ac:dyDescent="0.25">
      <c r="L75" s="102"/>
      <c r="M75" s="104"/>
      <c r="N75" s="102"/>
    </row>
  </sheetData>
  <sheetProtection algorithmName="SHA-512" hashValue="vtNoju2pfWsvjFC5z+eVu+I2wI7NDSqgWWx7udrfSfGvNLp3+rCWFCWat8zfTJYCvVskhKnO627OrSJ7NxDWhw==" saltValue="gQHB1uTFHZme30reAxvnZw==" spinCount="100000" sheet="1" selectLockedCells="1"/>
  <sortState xmlns:xlrd2="http://schemas.microsoft.com/office/spreadsheetml/2017/richdata2" ref="E88:E215">
    <sortCondition ref="E88:E215"/>
  </sortState>
  <mergeCells count="49">
    <mergeCell ref="P73:Q73"/>
    <mergeCell ref="P72:Q72"/>
    <mergeCell ref="A70:O71"/>
    <mergeCell ref="P68:Q68"/>
    <mergeCell ref="P70:Q70"/>
    <mergeCell ref="L62:N62"/>
    <mergeCell ref="A66:Q66"/>
    <mergeCell ref="H57:J57"/>
    <mergeCell ref="H58:J58"/>
    <mergeCell ref="H59:J59"/>
    <mergeCell ref="H60:J60"/>
    <mergeCell ref="H61:P61"/>
    <mergeCell ref="G54:P54"/>
    <mergeCell ref="G55:P55"/>
    <mergeCell ref="D23:F23"/>
    <mergeCell ref="D24:F24"/>
    <mergeCell ref="A52:Q52"/>
    <mergeCell ref="A44:Q44"/>
    <mergeCell ref="D46:F46"/>
    <mergeCell ref="I46:N46"/>
    <mergeCell ref="D47:F47"/>
    <mergeCell ref="D48:F48"/>
    <mergeCell ref="A36:Q36"/>
    <mergeCell ref="D38:F38"/>
    <mergeCell ref="I38:N38"/>
    <mergeCell ref="D39:F39"/>
    <mergeCell ref="D40:F40"/>
    <mergeCell ref="D30:F30"/>
    <mergeCell ref="N2:Q2"/>
    <mergeCell ref="N6:Q6"/>
    <mergeCell ref="N3:Q5"/>
    <mergeCell ref="A8:Q8"/>
    <mergeCell ref="A9:Q9"/>
    <mergeCell ref="A11:Q11"/>
    <mergeCell ref="D13:F13"/>
    <mergeCell ref="I13:N13"/>
    <mergeCell ref="D14:F14"/>
    <mergeCell ref="I14:N14"/>
    <mergeCell ref="D31:F31"/>
    <mergeCell ref="D32:F32"/>
    <mergeCell ref="I30:N30"/>
    <mergeCell ref="D15:F15"/>
    <mergeCell ref="I15:N15"/>
    <mergeCell ref="D16:F16"/>
    <mergeCell ref="I16:N16"/>
    <mergeCell ref="A28:Q28"/>
    <mergeCell ref="A20:Q20"/>
    <mergeCell ref="D22:F22"/>
    <mergeCell ref="I22:N22"/>
  </mergeCells>
  <conditionalFormatting sqref="I13:N13">
    <cfRule type="expression" dxfId="36" priority="24">
      <formula>$I$13="Fill in Type"</formula>
    </cfRule>
    <cfRule type="expression" dxfId="35" priority="29">
      <formula>$D$13="Other"</formula>
    </cfRule>
  </conditionalFormatting>
  <conditionalFormatting sqref="I15:N15">
    <cfRule type="expression" dxfId="34" priority="22">
      <formula>$I$15="Fill in Size"</formula>
    </cfRule>
    <cfRule type="expression" dxfId="33" priority="23">
      <formula>$D$15="Other"</formula>
    </cfRule>
  </conditionalFormatting>
  <conditionalFormatting sqref="I14:N14">
    <cfRule type="expression" dxfId="32" priority="20">
      <formula>$I$14="Fill in Manufacturer"</formula>
    </cfRule>
    <cfRule type="expression" dxfId="31" priority="21">
      <formula>$D$14="Other"</formula>
    </cfRule>
  </conditionalFormatting>
  <conditionalFormatting sqref="I16:N16">
    <cfRule type="expression" dxfId="30" priority="18">
      <formula>$I$16="Fill in FMSI"</formula>
    </cfRule>
    <cfRule type="expression" dxfId="29" priority="19">
      <formula>$D$16="Other"</formula>
    </cfRule>
  </conditionalFormatting>
  <conditionalFormatting sqref="I30:N30">
    <cfRule type="expression" dxfId="28" priority="15">
      <formula>$I$30="Fill in Drum Type"</formula>
    </cfRule>
    <cfRule type="expression" dxfId="27" priority="16">
      <formula>$D$30="Other"</formula>
    </cfRule>
  </conditionalFormatting>
  <conditionalFormatting sqref="I38:N38">
    <cfRule type="expression" dxfId="26" priority="13">
      <formula>$I$38="Fill in Type"</formula>
    </cfRule>
    <cfRule type="expression" dxfId="25" priority="14">
      <formula>$D$38="Other"</formula>
    </cfRule>
  </conditionalFormatting>
  <conditionalFormatting sqref="I46:N46">
    <cfRule type="expression" dxfId="24" priority="11">
      <formula>$I$46="Fill in Length"</formula>
    </cfRule>
    <cfRule type="expression" dxfId="23" priority="12">
      <formula>$D$46="Other"</formula>
    </cfRule>
  </conditionalFormatting>
  <conditionalFormatting sqref="I22:N22">
    <cfRule type="expression" dxfId="22" priority="9">
      <formula>$I$22="Fill in Table Type"</formula>
    </cfRule>
    <cfRule type="expression" dxfId="21" priority="10">
      <formula>$D$22="Other"</formula>
    </cfRule>
  </conditionalFormatting>
  <conditionalFormatting sqref="G55:P55">
    <cfRule type="expression" dxfId="20" priority="5">
      <formula>$G$55="Fill in Vehicle Configuration"</formula>
    </cfRule>
    <cfRule type="expression" dxfId="19" priority="6">
      <formula>$G$54="Other"</formula>
    </cfRule>
  </conditionalFormatting>
  <dataValidations xWindow="550" yWindow="774" count="1">
    <dataValidation showInputMessage="1" showErrorMessage="1" sqref="D72:F73 D68:F68" xr:uid="{2173A672-1386-4BF9-A504-8F3EB8E8B05B}"/>
  </dataValidation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Drum Brake Data Submission Form B3 26 OCT 2020
Test Parameters&amp;R&amp;8October 26, 2020
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37D6E1C-0EA3-4E20-8F57-A1848F1860B8}">
            <xm:f>'Drop Down Box Info'!$A$19=FALSE</xm:f>
            <x14:dxf>
              <font>
                <b/>
                <i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4" id="{D485D7EE-47AB-4641-A9E4-A4F82565B744}">
            <xm:f>'Drop Down Box Info'!$A$19=TRUE</xm:f>
            <x14:dxf>
              <font>
                <b/>
                <i/>
                <color theme="0"/>
              </font>
              <fill>
                <patternFill>
                  <bgColor rgb="FF00B050"/>
                </patternFill>
              </fill>
            </x14:dxf>
          </x14:cfRule>
          <xm:sqref>H61:P61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50" yWindow="774" count="11">
        <x14:dataValidation type="list" showInputMessage="1" showErrorMessage="1" xr:uid="{2A039F2B-FAB4-435A-A210-F6FE8A0846E2}">
          <x14:formula1>
            <xm:f>'Drop Down Box Info'!$C$22:$C$26</xm:f>
          </x14:formula1>
          <xm:sqref>D14:F14</xm:sqref>
        </x14:dataValidation>
        <x14:dataValidation type="list" showInputMessage="1" showErrorMessage="1" xr:uid="{1263CC21-FFD1-484B-A0AB-C17BF0DE192D}">
          <x14:formula1>
            <xm:f>'Drop Down Box Info'!$C$15:$C$20</xm:f>
          </x14:formula1>
          <xm:sqref>D13:F13</xm:sqref>
        </x14:dataValidation>
        <x14:dataValidation type="list" showInputMessage="1" showErrorMessage="1" xr:uid="{C3C66D97-8E7D-49B8-8CCB-08779305DEA9}">
          <x14:formula1>
            <xm:f>'Drop Down Box Info'!$C$28:$C$60</xm:f>
          </x14:formula1>
          <xm:sqref>D15:F15</xm:sqref>
        </x14:dataValidation>
        <x14:dataValidation type="list" showInputMessage="1" showErrorMessage="1" xr:uid="{33F0E662-668D-4743-8ED1-0B1C0B658DBE}">
          <x14:formula1>
            <xm:f>'Drop Down Box Info'!$E$28:$E$156</xm:f>
          </x14:formula1>
          <xm:sqref>D16:F16</xm:sqref>
        </x14:dataValidation>
        <x14:dataValidation type="list" showInputMessage="1" showErrorMessage="1" xr:uid="{26E427D7-5F18-40EE-9A18-48D01287E986}">
          <x14:formula1>
            <xm:f>'Drop Down Box Info'!$E$15:$E$18</xm:f>
          </x14:formula1>
          <xm:sqref>D30:F30</xm:sqref>
        </x14:dataValidation>
        <x14:dataValidation type="list" showInputMessage="1" showErrorMessage="1" xr:uid="{9D6996B6-B775-4DE8-ACBD-B41881140530}">
          <x14:formula1>
            <xm:f>'Drop Down Box Info'!$H$15:$H$22</xm:f>
          </x14:formula1>
          <xm:sqref>D38:F38</xm:sqref>
        </x14:dataValidation>
        <x14:dataValidation type="list" showInputMessage="1" showErrorMessage="1" xr:uid="{8E9C96F5-EB58-4A45-B09D-EF19ADC56B74}">
          <x14:formula1>
            <xm:f>'Drop Down Box Info'!$K$15:$K$20</xm:f>
          </x14:formula1>
          <xm:sqref>D46:F46 D54:F54</xm:sqref>
        </x14:dataValidation>
        <x14:dataValidation type="list" showInputMessage="1" showErrorMessage="1" xr:uid="{EBCB6C47-9790-430B-B7C0-9285BEB8921D}">
          <x14:formula1>
            <xm:f>'Drop Down Box Info'!$N$15:$N$19</xm:f>
          </x14:formula1>
          <xm:sqref>D22:F22</xm:sqref>
        </x14:dataValidation>
        <x14:dataValidation type="list" allowBlank="1" showInputMessage="1" showErrorMessage="1" xr:uid="{D35CA509-D820-4823-BA29-2FCD13911370}">
          <x14:formula1>
            <xm:f>'Drop Down Box Info'!$A$2:$A$11</xm:f>
          </x14:formula1>
          <xm:sqref>G54:P54</xm:sqref>
        </x14:dataValidation>
        <x14:dataValidation type="list" allowBlank="1" showInputMessage="1" showErrorMessage="1" xr:uid="{5306F465-F364-4703-9FC2-4978A41E5E15}">
          <x14:formula1>
            <xm:f>'Drop Down Box Info'!$H$24:$H$26</xm:f>
          </x14:formula1>
          <xm:sqref>L62:N62</xm:sqref>
        </x14:dataValidation>
        <x14:dataValidation type="list" allowBlank="1" showInputMessage="1" showErrorMessage="1" xr:uid="{89F44766-74CB-41DD-85D6-91D0B27F0303}">
          <x14:formula1>
            <xm:f>'Drop Down Box Info'!$J$24:$J$26</xm:f>
          </x14:formula1>
          <xm:sqref>P72:Q73 P70:Q70 P68:Q68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AC5B-89AD-4EDA-B8A8-873045D64B22}">
  <dimension ref="A1:Z63"/>
  <sheetViews>
    <sheetView zoomScaleNormal="100" zoomScaleSheetLayoutView="100" workbookViewId="0">
      <selection activeCell="S25" sqref="S25"/>
    </sheetView>
  </sheetViews>
  <sheetFormatPr defaultColWidth="11.7265625" defaultRowHeight="12.5" x14ac:dyDescent="0.25"/>
  <cols>
    <col min="1" max="14" width="5.7265625" style="2" customWidth="1"/>
    <col min="15" max="15" width="5.7265625" style="3" customWidth="1"/>
    <col min="16" max="17" width="5.7265625" style="2" customWidth="1"/>
    <col min="18" max="16384" width="11.7265625" style="2"/>
  </cols>
  <sheetData>
    <row r="1" spans="1:26" customFormat="1" ht="13" thickBot="1" x14ac:dyDescent="0.3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R1" s="2"/>
      <c r="S1" s="2"/>
      <c r="T1" s="2"/>
      <c r="U1" s="2"/>
      <c r="V1" s="2"/>
      <c r="W1" s="2"/>
      <c r="X1" s="2"/>
      <c r="Y1" s="2"/>
      <c r="Z1" s="2"/>
    </row>
    <row r="2" spans="1:26" ht="13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252" t="s">
        <v>0</v>
      </c>
      <c r="O2" s="253"/>
      <c r="P2" s="253"/>
      <c r="Q2" s="254"/>
    </row>
    <row r="3" spans="1:26" ht="13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255">
        <f>'Test Parameters'!N3</f>
        <v>0</v>
      </c>
      <c r="O3" s="256"/>
      <c r="P3" s="256"/>
      <c r="Q3" s="257"/>
    </row>
    <row r="4" spans="1:26" ht="13" thickBot="1" x14ac:dyDescent="0.3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255"/>
      <c r="O4" s="256"/>
      <c r="P4" s="256"/>
      <c r="Q4" s="257"/>
    </row>
    <row r="5" spans="1:26" ht="13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255"/>
      <c r="O5" s="256"/>
      <c r="P5" s="256"/>
      <c r="Q5" s="257"/>
    </row>
    <row r="6" spans="1:26" ht="13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252" t="s">
        <v>1</v>
      </c>
      <c r="O6" s="253"/>
      <c r="P6" s="253"/>
      <c r="Q6" s="254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2"/>
      <c r="O7" s="12"/>
      <c r="P7" s="12"/>
      <c r="Q7" s="12"/>
    </row>
    <row r="8" spans="1:26" ht="18" x14ac:dyDescent="0.25">
      <c r="A8" s="258" t="s">
        <v>46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</row>
    <row r="9" spans="1:26" ht="18" x14ac:dyDescent="0.25">
      <c r="A9" s="259" t="s">
        <v>2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</row>
    <row r="10" spans="1:26" ht="13" x14ac:dyDescent="0.25">
      <c r="A10" s="249" t="s">
        <v>182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1"/>
    </row>
    <row r="11" spans="1:26" ht="4" customHeight="1" thickBot="1" x14ac:dyDescent="0.3">
      <c r="A11" s="34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35"/>
    </row>
    <row r="12" spans="1:26" ht="13" thickBot="1" x14ac:dyDescent="0.3">
      <c r="A12" s="41" t="s">
        <v>3</v>
      </c>
      <c r="B12" s="42"/>
      <c r="C12" s="265">
        <f>'TEST 1'!M3</f>
        <v>0</v>
      </c>
      <c r="D12" s="266"/>
      <c r="E12" s="43"/>
      <c r="F12" s="44" t="s">
        <v>4</v>
      </c>
      <c r="G12" s="45"/>
      <c r="H12" s="265">
        <f>'TEST 2'!M4</f>
        <v>0</v>
      </c>
      <c r="I12" s="266"/>
      <c r="J12" s="46"/>
      <c r="K12" s="44" t="s">
        <v>5</v>
      </c>
      <c r="L12" s="45"/>
      <c r="M12" s="265">
        <f>'TEST 3'!M5</f>
        <v>0</v>
      </c>
      <c r="N12" s="266"/>
      <c r="P12" s="3"/>
      <c r="Q12" s="31"/>
    </row>
    <row r="13" spans="1:26" ht="4" customHeight="1" x14ac:dyDescent="0.25">
      <c r="A13" s="32"/>
      <c r="B13" s="36"/>
      <c r="C13" s="36"/>
      <c r="D13" s="11"/>
      <c r="E13" s="11"/>
      <c r="F13" s="11"/>
      <c r="G13" s="11"/>
      <c r="H13" s="11"/>
      <c r="I13" s="11"/>
      <c r="J13" s="11"/>
      <c r="K13" s="37"/>
      <c r="L13" s="38"/>
      <c r="M13" s="39"/>
      <c r="N13" s="36"/>
      <c r="O13" s="11"/>
      <c r="P13" s="11"/>
      <c r="Q13" s="33"/>
    </row>
    <row r="14" spans="1:26" ht="4" customHeight="1" x14ac:dyDescent="0.25">
      <c r="B14" s="6"/>
      <c r="C14" s="6"/>
      <c r="K14" s="6"/>
      <c r="L14" s="7"/>
      <c r="M14" s="8"/>
      <c r="N14" s="6"/>
      <c r="R14" s="3"/>
      <c r="S14" s="3"/>
      <c r="T14" s="3"/>
    </row>
    <row r="15" spans="1:26" ht="13" x14ac:dyDescent="0.25">
      <c r="A15" s="249" t="s">
        <v>185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26" ht="4" customHeight="1" thickBot="1" x14ac:dyDescent="0.3">
      <c r="A16" s="34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35"/>
    </row>
    <row r="17" spans="1:21" ht="13" thickBot="1" x14ac:dyDescent="0.3">
      <c r="A17" s="41" t="s">
        <v>3</v>
      </c>
      <c r="B17" s="42"/>
      <c r="C17" s="267"/>
      <c r="D17" s="268"/>
      <c r="E17" s="43"/>
      <c r="F17" s="44" t="s">
        <v>4</v>
      </c>
      <c r="G17" s="45"/>
      <c r="H17" s="267"/>
      <c r="I17" s="268"/>
      <c r="J17" s="46"/>
      <c r="K17" s="44" t="s">
        <v>5</v>
      </c>
      <c r="L17" s="45"/>
      <c r="M17" s="267"/>
      <c r="N17" s="268"/>
      <c r="P17" s="3"/>
      <c r="Q17" s="31"/>
    </row>
    <row r="18" spans="1:21" ht="4" customHeight="1" x14ac:dyDescent="0.25">
      <c r="A18" s="32"/>
      <c r="B18" s="36"/>
      <c r="C18" s="36"/>
      <c r="D18" s="11"/>
      <c r="E18" s="11"/>
      <c r="F18" s="11"/>
      <c r="G18" s="11"/>
      <c r="H18" s="11"/>
      <c r="I18" s="11"/>
      <c r="J18" s="11"/>
      <c r="K18" s="37"/>
      <c r="L18" s="38"/>
      <c r="M18" s="39"/>
      <c r="N18" s="36"/>
      <c r="O18" s="11"/>
      <c r="P18" s="11"/>
      <c r="Q18" s="33"/>
    </row>
    <row r="19" spans="1:21" ht="4" customHeight="1" x14ac:dyDescent="0.25">
      <c r="A19" s="68"/>
      <c r="B19" s="69"/>
      <c r="C19" s="69"/>
      <c r="D19" s="68"/>
      <c r="E19" s="68"/>
      <c r="F19" s="68"/>
      <c r="G19" s="68"/>
      <c r="H19" s="68"/>
      <c r="I19" s="68"/>
      <c r="J19" s="68"/>
      <c r="K19" s="69"/>
      <c r="L19" s="70"/>
      <c r="M19" s="71"/>
      <c r="N19" s="69"/>
      <c r="O19" s="68"/>
      <c r="P19" s="68"/>
      <c r="Q19" s="68"/>
      <c r="R19" s="8"/>
      <c r="S19" s="8"/>
      <c r="T19" s="22"/>
      <c r="U19" s="8"/>
    </row>
    <row r="20" spans="1:21" ht="15" x14ac:dyDescent="0.25">
      <c r="A20" s="249" t="s">
        <v>214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1"/>
    </row>
    <row r="21" spans="1:21" ht="4" customHeight="1" thickBot="1" x14ac:dyDescent="0.3">
      <c r="A21" s="34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35"/>
    </row>
    <row r="22" spans="1:21" ht="13" thickBot="1" x14ac:dyDescent="0.3">
      <c r="A22" s="41" t="s">
        <v>3</v>
      </c>
      <c r="B22" s="42"/>
      <c r="C22" s="269"/>
      <c r="D22" s="270"/>
      <c r="E22" s="43"/>
      <c r="F22" s="44" t="s">
        <v>4</v>
      </c>
      <c r="G22" s="45"/>
      <c r="H22" s="269"/>
      <c r="I22" s="270"/>
      <c r="J22" s="46"/>
      <c r="K22" s="44" t="s">
        <v>5</v>
      </c>
      <c r="L22" s="45"/>
      <c r="M22" s="269"/>
      <c r="N22" s="270"/>
      <c r="P22" s="3"/>
      <c r="Q22" s="31"/>
    </row>
    <row r="23" spans="1:21" ht="4" customHeight="1" x14ac:dyDescent="0.25">
      <c r="A23" s="32"/>
      <c r="B23" s="36"/>
      <c r="C23" s="36"/>
      <c r="D23" s="11"/>
      <c r="E23" s="11"/>
      <c r="F23" s="11"/>
      <c r="G23" s="11"/>
      <c r="H23" s="11"/>
      <c r="I23" s="11"/>
      <c r="J23" s="11"/>
      <c r="K23" s="37"/>
      <c r="L23" s="38"/>
      <c r="M23" s="39"/>
      <c r="N23" s="36"/>
      <c r="O23" s="11"/>
      <c r="P23" s="11"/>
      <c r="Q23" s="33"/>
    </row>
    <row r="24" spans="1:21" ht="4" customHeight="1" x14ac:dyDescent="0.25">
      <c r="A24" s="30"/>
      <c r="B24" s="6"/>
      <c r="C24" s="6"/>
      <c r="D24" s="3"/>
      <c r="E24" s="3"/>
      <c r="F24" s="3"/>
      <c r="G24" s="3"/>
      <c r="H24" s="3"/>
      <c r="I24" s="3"/>
      <c r="J24" s="3"/>
      <c r="K24" s="6"/>
      <c r="L24" s="7"/>
      <c r="M24" s="8"/>
      <c r="N24" s="6"/>
      <c r="P24" s="3"/>
      <c r="Q24" s="25"/>
      <c r="R24" s="8"/>
      <c r="S24" s="8"/>
      <c r="T24" s="22"/>
      <c r="U24" s="8"/>
    </row>
    <row r="25" spans="1:21" ht="13" x14ac:dyDescent="0.25">
      <c r="A25" s="249" t="s">
        <v>183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1"/>
      <c r="R25" s="18"/>
      <c r="S25" s="18"/>
      <c r="T25" s="18"/>
      <c r="U25" s="5"/>
    </row>
    <row r="26" spans="1:21" ht="4" customHeight="1" x14ac:dyDescent="0.25">
      <c r="A26" s="3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35"/>
      <c r="R26" s="3"/>
      <c r="S26" s="3"/>
      <c r="T26" s="3"/>
    </row>
    <row r="27" spans="1:21" ht="44.25" customHeight="1" thickBot="1" x14ac:dyDescent="0.3">
      <c r="A27" s="47"/>
      <c r="B27" s="10"/>
      <c r="C27" s="10"/>
      <c r="D27" s="260" t="s">
        <v>6</v>
      </c>
      <c r="E27" s="260"/>
      <c r="F27" s="260"/>
      <c r="G27" s="10"/>
      <c r="H27" s="261" t="s">
        <v>184</v>
      </c>
      <c r="I27" s="260"/>
      <c r="J27" s="260"/>
      <c r="K27" s="10"/>
      <c r="L27" s="262" t="s">
        <v>189</v>
      </c>
      <c r="M27" s="263"/>
      <c r="N27" s="263"/>
      <c r="O27" s="263"/>
      <c r="P27" s="263"/>
      <c r="Q27" s="264"/>
      <c r="R27" s="18"/>
      <c r="S27" s="18"/>
      <c r="T27" s="18"/>
      <c r="U27" s="5"/>
    </row>
    <row r="28" spans="1:21" ht="13" thickBot="1" x14ac:dyDescent="0.3">
      <c r="A28" s="41"/>
      <c r="B28" s="42"/>
      <c r="C28" s="48" t="s">
        <v>3</v>
      </c>
      <c r="D28" s="273">
        <f>'TEST 1'!$G$14</f>
        <v>0</v>
      </c>
      <c r="E28" s="274"/>
      <c r="F28" s="275"/>
      <c r="G28" s="49"/>
      <c r="H28" s="276" t="e">
        <f>(D28-$D$31)/$D$31</f>
        <v>#DIV/0!</v>
      </c>
      <c r="I28" s="277"/>
      <c r="J28" s="278"/>
      <c r="K28" s="45"/>
      <c r="L28" s="50"/>
      <c r="M28" s="51" t="s">
        <v>26</v>
      </c>
      <c r="N28" s="273" t="e">
        <f>VLOOKUP('Test Parameters'!$G$54,'Drop Down Box Info'!A3:E11,4,FALSE)</f>
        <v>#N/A</v>
      </c>
      <c r="O28" s="274" t="e">
        <f>VLOOKUP(#REF!,'Drop Down Box Info'!$A$3:$E$11,7,FALSE)</f>
        <v>#REF!</v>
      </c>
      <c r="P28" s="275" t="e">
        <f>VLOOKUP(#REF!,'Drop Down Box Info'!$A$3:$E$11,7,FALSE)</f>
        <v>#REF!</v>
      </c>
      <c r="Q28" s="52"/>
      <c r="R28" s="18"/>
      <c r="S28" s="18"/>
      <c r="T28" s="18"/>
      <c r="U28" s="5"/>
    </row>
    <row r="29" spans="1:21" ht="13" thickBot="1" x14ac:dyDescent="0.3">
      <c r="A29" s="41"/>
      <c r="B29" s="42"/>
      <c r="C29" s="48" t="s">
        <v>4</v>
      </c>
      <c r="D29" s="273">
        <f>'TEST 2'!$G$14</f>
        <v>0</v>
      </c>
      <c r="E29" s="274"/>
      <c r="F29" s="275"/>
      <c r="G29" s="53"/>
      <c r="H29" s="276" t="e">
        <f>(D29-$D$31)/$D$31</f>
        <v>#DIV/0!</v>
      </c>
      <c r="I29" s="277"/>
      <c r="J29" s="278"/>
      <c r="K29" s="42"/>
      <c r="L29" s="54"/>
      <c r="M29" s="55" t="s">
        <v>187</v>
      </c>
      <c r="N29" s="279" t="e">
        <f>VLOOKUP('Test Parameters'!$G$54,'Drop Down Box Info'!A3:E11,5,FALSE)</f>
        <v>#N/A</v>
      </c>
      <c r="O29" s="280" t="e">
        <f>VLOOKUP(#REF!,'Drop Down Box Info'!$A$3:$E$11,7,FALSE)</f>
        <v>#REF!</v>
      </c>
      <c r="P29" s="281" t="e">
        <f>VLOOKUP(#REF!,'Drop Down Box Info'!$A$3:$E$11,7,FALSE)</f>
        <v>#REF!</v>
      </c>
      <c r="Q29" s="56"/>
      <c r="R29" s="3"/>
      <c r="S29" s="3"/>
      <c r="T29" s="3"/>
    </row>
    <row r="30" spans="1:21" ht="13" thickBot="1" x14ac:dyDescent="0.3">
      <c r="A30" s="41"/>
      <c r="B30" s="42"/>
      <c r="C30" s="48" t="s">
        <v>5</v>
      </c>
      <c r="D30" s="273">
        <f>'TEST 3'!$G$14</f>
        <v>0</v>
      </c>
      <c r="E30" s="274"/>
      <c r="F30" s="275"/>
      <c r="G30" s="53"/>
      <c r="H30" s="276" t="e">
        <f>(D30-$D$31)/$D$31</f>
        <v>#DIV/0!</v>
      </c>
      <c r="I30" s="277"/>
      <c r="J30" s="278"/>
      <c r="K30" s="42"/>
      <c r="L30" s="282" t="e">
        <f>IF(N28="N/A","",IF(AND($D$31&gt;=$N$28,$D$31&lt;=$N$29),"Torque is within recommended values","Torque is not within recommended values"))</f>
        <v>#N/A</v>
      </c>
      <c r="M30" s="283"/>
      <c r="N30" s="283"/>
      <c r="O30" s="283"/>
      <c r="P30" s="283"/>
      <c r="Q30" s="284"/>
      <c r="R30" s="3"/>
      <c r="S30" s="3"/>
      <c r="T30" s="3"/>
    </row>
    <row r="31" spans="1:21" ht="13" thickBot="1" x14ac:dyDescent="0.3">
      <c r="A31" s="41"/>
      <c r="B31" s="42"/>
      <c r="C31" s="48" t="s">
        <v>6</v>
      </c>
      <c r="D31" s="273">
        <f>ROUND(AVERAGE(D28:F30),0)</f>
        <v>0</v>
      </c>
      <c r="E31" s="274"/>
      <c r="F31" s="275"/>
      <c r="G31" s="53"/>
      <c r="H31" s="57"/>
      <c r="I31" s="57"/>
      <c r="J31" s="57"/>
      <c r="K31" s="42"/>
      <c r="L31" s="285"/>
      <c r="M31" s="286"/>
      <c r="N31" s="286"/>
      <c r="O31" s="286"/>
      <c r="P31" s="286"/>
      <c r="Q31" s="287"/>
      <c r="R31" s="3"/>
      <c r="S31" s="3"/>
      <c r="T31" s="3"/>
    </row>
    <row r="32" spans="1:21" ht="4" customHeight="1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7"/>
      <c r="R32" s="3"/>
      <c r="S32" s="3"/>
      <c r="T32" s="3"/>
    </row>
    <row r="33" spans="1:21" ht="4" customHeight="1" x14ac:dyDescent="0.25">
      <c r="A33" s="6"/>
      <c r="B33" s="6"/>
      <c r="C33" s="7"/>
      <c r="D33" s="7"/>
      <c r="E33" s="6"/>
      <c r="F33" s="5"/>
      <c r="G33" s="5"/>
      <c r="H33" s="5"/>
      <c r="I33" s="7"/>
      <c r="J33" s="6"/>
      <c r="K33" s="6"/>
      <c r="L33" s="7"/>
      <c r="M33" s="8"/>
      <c r="N33" s="6"/>
      <c r="R33" s="3"/>
      <c r="S33" s="3"/>
      <c r="T33" s="3"/>
    </row>
    <row r="34" spans="1:21" ht="13" x14ac:dyDescent="0.25">
      <c r="A34" s="249" t="s">
        <v>186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1"/>
      <c r="R34" s="18"/>
      <c r="S34" s="18"/>
      <c r="T34" s="18"/>
      <c r="U34" s="5"/>
    </row>
    <row r="35" spans="1:21" ht="4" customHeight="1" x14ac:dyDescent="0.25">
      <c r="A35" s="3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35"/>
      <c r="R35" s="3"/>
      <c r="S35" s="3"/>
      <c r="T35" s="3"/>
    </row>
    <row r="36" spans="1:21" ht="44.25" customHeight="1" thickBot="1" x14ac:dyDescent="0.3">
      <c r="A36" s="47"/>
      <c r="B36" s="10"/>
      <c r="C36" s="10"/>
      <c r="D36" s="260" t="s">
        <v>6</v>
      </c>
      <c r="E36" s="260"/>
      <c r="F36" s="260"/>
      <c r="G36" s="10"/>
      <c r="H36" s="261" t="s">
        <v>184</v>
      </c>
      <c r="I36" s="260"/>
      <c r="J36" s="260"/>
      <c r="K36" s="10"/>
      <c r="L36" s="271"/>
      <c r="M36" s="271"/>
      <c r="N36" s="271"/>
      <c r="O36" s="271"/>
      <c r="P36" s="271"/>
      <c r="Q36" s="272"/>
      <c r="R36" s="18"/>
      <c r="S36" s="18"/>
      <c r="T36" s="18"/>
      <c r="U36" s="5"/>
    </row>
    <row r="37" spans="1:21" ht="13" thickBot="1" x14ac:dyDescent="0.3">
      <c r="A37" s="41"/>
      <c r="B37" s="42"/>
      <c r="C37" s="48" t="s">
        <v>3</v>
      </c>
      <c r="D37" s="273">
        <f>'TEST 1'!$G$16</f>
        <v>0</v>
      </c>
      <c r="E37" s="274"/>
      <c r="F37" s="275"/>
      <c r="G37" s="49"/>
      <c r="H37" s="276" t="e">
        <f>(D37-$D$40)/$D$40</f>
        <v>#DIV/0!</v>
      </c>
      <c r="I37" s="277"/>
      <c r="J37" s="278"/>
      <c r="K37" s="45"/>
      <c r="L37" s="45"/>
      <c r="M37" s="51"/>
      <c r="N37" s="288"/>
      <c r="O37" s="288"/>
      <c r="P37" s="288"/>
      <c r="Q37" s="52"/>
      <c r="R37" s="18"/>
      <c r="S37" s="18"/>
      <c r="T37" s="18"/>
      <c r="U37" s="5"/>
    </row>
    <row r="38" spans="1:21" ht="13" thickBot="1" x14ac:dyDescent="0.3">
      <c r="A38" s="41"/>
      <c r="B38" s="42"/>
      <c r="C38" s="48" t="s">
        <v>4</v>
      </c>
      <c r="D38" s="273">
        <f>'TEST 2'!$G$16</f>
        <v>0</v>
      </c>
      <c r="E38" s="274"/>
      <c r="F38" s="275"/>
      <c r="G38" s="53"/>
      <c r="H38" s="276" t="e">
        <f>(D38-$D$40)/$D$40</f>
        <v>#DIV/0!</v>
      </c>
      <c r="I38" s="277"/>
      <c r="J38" s="278"/>
      <c r="K38" s="42"/>
      <c r="L38" s="45"/>
      <c r="M38" s="51"/>
      <c r="N38" s="288"/>
      <c r="O38" s="288"/>
      <c r="P38" s="288"/>
      <c r="Q38" s="52"/>
      <c r="R38" s="3"/>
      <c r="S38" s="3"/>
      <c r="T38" s="3"/>
    </row>
    <row r="39" spans="1:21" ht="13" thickBot="1" x14ac:dyDescent="0.3">
      <c r="A39" s="41"/>
      <c r="B39" s="42"/>
      <c r="C39" s="48" t="s">
        <v>5</v>
      </c>
      <c r="D39" s="273">
        <f>'TEST 3'!$G$16</f>
        <v>0</v>
      </c>
      <c r="E39" s="274"/>
      <c r="F39" s="275"/>
      <c r="G39" s="53"/>
      <c r="H39" s="276" t="e">
        <f>(D39-$D$40)/$D$40</f>
        <v>#DIV/0!</v>
      </c>
      <c r="I39" s="277"/>
      <c r="J39" s="278"/>
      <c r="K39" s="42"/>
      <c r="L39" s="289"/>
      <c r="M39" s="289"/>
      <c r="N39" s="289"/>
      <c r="O39" s="289"/>
      <c r="P39" s="289"/>
      <c r="Q39" s="290"/>
      <c r="R39" s="3"/>
      <c r="S39" s="3"/>
      <c r="T39" s="3"/>
    </row>
    <row r="40" spans="1:21" ht="13" thickBot="1" x14ac:dyDescent="0.3">
      <c r="A40" s="41"/>
      <c r="B40" s="42"/>
      <c r="C40" s="48" t="s">
        <v>6</v>
      </c>
      <c r="D40" s="273">
        <f>ROUND(AVERAGE(D37:F39),0)</f>
        <v>0</v>
      </c>
      <c r="E40" s="274"/>
      <c r="F40" s="275"/>
      <c r="G40" s="53"/>
      <c r="H40" s="57"/>
      <c r="I40" s="57"/>
      <c r="J40" s="57"/>
      <c r="K40" s="42"/>
      <c r="L40" s="289"/>
      <c r="M40" s="289"/>
      <c r="N40" s="289"/>
      <c r="O40" s="289"/>
      <c r="P40" s="289"/>
      <c r="Q40" s="290"/>
      <c r="R40" s="3"/>
      <c r="S40" s="3"/>
      <c r="T40" s="3"/>
    </row>
    <row r="41" spans="1:21" ht="4" customHeight="1" x14ac:dyDescent="0.25">
      <c r="A41" s="40"/>
      <c r="B41" s="36"/>
      <c r="C41" s="38"/>
      <c r="D41" s="38"/>
      <c r="E41" s="36"/>
      <c r="F41" s="37"/>
      <c r="G41" s="37"/>
      <c r="H41" s="37"/>
      <c r="I41" s="38"/>
      <c r="J41" s="36"/>
      <c r="K41" s="36"/>
      <c r="L41" s="38"/>
      <c r="M41" s="39"/>
      <c r="N41" s="36"/>
      <c r="O41" s="11"/>
      <c r="P41" s="11"/>
      <c r="Q41" s="33"/>
      <c r="R41" s="3"/>
      <c r="S41" s="3"/>
      <c r="T41" s="3"/>
    </row>
    <row r="42" spans="1:21" ht="4" customHeight="1" x14ac:dyDescent="0.25">
      <c r="A42" s="26"/>
      <c r="B42" s="27"/>
      <c r="C42" s="27"/>
      <c r="D42" s="23"/>
      <c r="E42" s="23"/>
      <c r="F42" s="23"/>
      <c r="G42" s="23"/>
      <c r="H42" s="23"/>
      <c r="I42" s="23"/>
      <c r="J42" s="23"/>
      <c r="K42" s="27"/>
      <c r="L42" s="28"/>
      <c r="M42" s="29"/>
      <c r="N42" s="27"/>
      <c r="O42" s="23"/>
      <c r="P42" s="23"/>
      <c r="Q42" s="24"/>
      <c r="R42" s="8"/>
      <c r="S42" s="8"/>
      <c r="T42" s="22"/>
      <c r="U42" s="8"/>
    </row>
    <row r="43" spans="1:21" ht="13" x14ac:dyDescent="0.25">
      <c r="A43" s="249" t="s">
        <v>188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1"/>
      <c r="R43" s="18"/>
      <c r="S43" s="18"/>
      <c r="T43" s="18"/>
      <c r="U43" s="5"/>
    </row>
    <row r="44" spans="1:21" ht="4" customHeight="1" x14ac:dyDescent="0.25">
      <c r="A44" s="4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58"/>
      <c r="R44" s="3"/>
      <c r="S44" s="3"/>
      <c r="T44" s="3"/>
    </row>
    <row r="45" spans="1:21" ht="44.25" customHeight="1" thickBot="1" x14ac:dyDescent="0.3">
      <c r="A45" s="47"/>
      <c r="B45" s="10"/>
      <c r="C45" s="10"/>
      <c r="D45" s="260" t="s">
        <v>6</v>
      </c>
      <c r="E45" s="260"/>
      <c r="F45" s="260"/>
      <c r="G45" s="10"/>
      <c r="H45" s="261" t="s">
        <v>184</v>
      </c>
      <c r="I45" s="260"/>
      <c r="J45" s="260"/>
      <c r="K45" s="10"/>
      <c r="L45" s="262" t="s">
        <v>190</v>
      </c>
      <c r="M45" s="263"/>
      <c r="N45" s="263"/>
      <c r="O45" s="263"/>
      <c r="P45" s="263"/>
      <c r="Q45" s="264"/>
      <c r="R45" s="18"/>
      <c r="S45" s="18"/>
      <c r="T45" s="18"/>
      <c r="U45" s="5"/>
    </row>
    <row r="46" spans="1:21" ht="13" thickBot="1" x14ac:dyDescent="0.3">
      <c r="A46" s="41"/>
      <c r="B46" s="42"/>
      <c r="C46" s="48" t="s">
        <v>3</v>
      </c>
      <c r="D46" s="273">
        <f>'TEST 1'!$G$20</f>
        <v>0</v>
      </c>
      <c r="E46" s="274"/>
      <c r="F46" s="275"/>
      <c r="G46" s="49"/>
      <c r="H46" s="276" t="e">
        <f>(D46-$D$49)/$D$49</f>
        <v>#DIV/0!</v>
      </c>
      <c r="I46" s="277"/>
      <c r="J46" s="278"/>
      <c r="K46" s="45"/>
      <c r="L46" s="50"/>
      <c r="M46" s="51" t="s">
        <v>26</v>
      </c>
      <c r="N46" s="273" t="e">
        <f>VLOOKUP('Test Parameters'!$G$54,'Drop Down Box Info'!A3:E11,2,FALSE)</f>
        <v>#N/A</v>
      </c>
      <c r="O46" s="274" t="e">
        <f>VLOOKUP(#REF!,'Drop Down Box Info'!$A$3:$E$11,7,FALSE)</f>
        <v>#REF!</v>
      </c>
      <c r="P46" s="275" t="e">
        <f>VLOOKUP(#REF!,'Drop Down Box Info'!$A$3:$E$11,7,FALSE)</f>
        <v>#REF!</v>
      </c>
      <c r="Q46" s="52"/>
      <c r="R46" s="18"/>
      <c r="S46" s="18"/>
      <c r="T46" s="18"/>
      <c r="U46" s="5"/>
    </row>
    <row r="47" spans="1:21" ht="13" thickBot="1" x14ac:dyDescent="0.3">
      <c r="A47" s="41"/>
      <c r="B47" s="42"/>
      <c r="C47" s="48" t="s">
        <v>4</v>
      </c>
      <c r="D47" s="273">
        <f>'TEST 2'!$G$20</f>
        <v>0</v>
      </c>
      <c r="E47" s="274"/>
      <c r="F47" s="275"/>
      <c r="G47" s="53"/>
      <c r="H47" s="276" t="e">
        <f>(D47-$D$49)/$D$49</f>
        <v>#DIV/0!</v>
      </c>
      <c r="I47" s="277"/>
      <c r="J47" s="278"/>
      <c r="K47" s="42"/>
      <c r="L47" s="54"/>
      <c r="M47" s="55" t="s">
        <v>187</v>
      </c>
      <c r="N47" s="279">
        <f>VLOOKUP('Test Parameters'!$G$54,'Drop Down Box Info'!A1:E11,3,FALSE)</f>
        <v>0</v>
      </c>
      <c r="O47" s="280" t="e">
        <f>VLOOKUP(#REF!,'Drop Down Box Info'!$A$3:$E$11,7,FALSE)</f>
        <v>#REF!</v>
      </c>
      <c r="P47" s="281" t="e">
        <f>VLOOKUP(#REF!,'Drop Down Box Info'!$A$3:$E$11,7,FALSE)</f>
        <v>#REF!</v>
      </c>
      <c r="Q47" s="56"/>
      <c r="R47" s="3"/>
      <c r="S47" s="3"/>
      <c r="T47" s="3"/>
    </row>
    <row r="48" spans="1:21" ht="13" thickBot="1" x14ac:dyDescent="0.3">
      <c r="A48" s="41"/>
      <c r="B48" s="42"/>
      <c r="C48" s="48" t="s">
        <v>5</v>
      </c>
      <c r="D48" s="273">
        <f>'TEST 3'!$G$20</f>
        <v>0</v>
      </c>
      <c r="E48" s="274"/>
      <c r="F48" s="275"/>
      <c r="G48" s="53"/>
      <c r="H48" s="276" t="e">
        <f>(D48-$D$49)/$D$49</f>
        <v>#DIV/0!</v>
      </c>
      <c r="I48" s="277"/>
      <c r="J48" s="278"/>
      <c r="K48" s="42"/>
      <c r="L48" s="282" t="e">
        <f>IF(N46="N/A","",IF(AND($D$49&gt;=$N$46,$D$49&lt;=$N$47),"Torque is within recommended values","Torque is not within recommended values"))</f>
        <v>#N/A</v>
      </c>
      <c r="M48" s="283"/>
      <c r="N48" s="283"/>
      <c r="O48" s="283"/>
      <c r="P48" s="283"/>
      <c r="Q48" s="284"/>
      <c r="R48" s="3"/>
      <c r="S48" s="3"/>
      <c r="T48" s="3"/>
    </row>
    <row r="49" spans="1:21" ht="13" thickBot="1" x14ac:dyDescent="0.3">
      <c r="A49" s="41"/>
      <c r="B49" s="42"/>
      <c r="C49" s="48" t="s">
        <v>6</v>
      </c>
      <c r="D49" s="273">
        <f>ROUND(AVERAGE(D46:F48),0)</f>
        <v>0</v>
      </c>
      <c r="E49" s="274"/>
      <c r="F49" s="275"/>
      <c r="G49" s="53"/>
      <c r="H49" s="57"/>
      <c r="I49" s="57"/>
      <c r="J49" s="57"/>
      <c r="K49" s="42"/>
      <c r="L49" s="285"/>
      <c r="M49" s="286"/>
      <c r="N49" s="286"/>
      <c r="O49" s="286"/>
      <c r="P49" s="286"/>
      <c r="Q49" s="287"/>
      <c r="R49" s="3"/>
      <c r="S49" s="3"/>
      <c r="T49" s="3"/>
    </row>
    <row r="50" spans="1:21" ht="4" customHeight="1" x14ac:dyDescent="0.25">
      <c r="A50" s="3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35"/>
      <c r="R50" s="3"/>
      <c r="S50" s="3"/>
      <c r="T50" s="3"/>
    </row>
    <row r="51" spans="1:21" ht="4" customHeight="1" x14ac:dyDescent="0.25">
      <c r="A51" s="40"/>
      <c r="B51" s="36"/>
      <c r="C51" s="38"/>
      <c r="D51" s="38"/>
      <c r="E51" s="36"/>
      <c r="F51" s="37"/>
      <c r="G51" s="37"/>
      <c r="H51" s="37"/>
      <c r="I51" s="38"/>
      <c r="J51" s="36"/>
      <c r="K51" s="36"/>
      <c r="L51" s="38"/>
      <c r="M51" s="39"/>
      <c r="N51" s="36"/>
      <c r="O51" s="11"/>
      <c r="P51" s="11"/>
      <c r="Q51" s="33"/>
      <c r="R51" s="3"/>
      <c r="S51" s="3"/>
      <c r="T51" s="3"/>
    </row>
    <row r="52" spans="1:21" ht="4" customHeight="1" x14ac:dyDescent="0.2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3"/>
      <c r="S52" s="3"/>
      <c r="T52" s="3"/>
    </row>
    <row r="53" spans="1:21" ht="13" x14ac:dyDescent="0.25">
      <c r="A53" s="249" t="s">
        <v>191</v>
      </c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1"/>
      <c r="R53" s="18"/>
      <c r="S53" s="18"/>
      <c r="T53" s="18"/>
      <c r="U53" s="5"/>
    </row>
    <row r="54" spans="1:21" ht="4" customHeight="1" x14ac:dyDescent="0.25">
      <c r="A54" s="3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35"/>
      <c r="R54" s="3"/>
      <c r="S54" s="3"/>
      <c r="T54" s="3"/>
    </row>
    <row r="55" spans="1:21" ht="13" thickBot="1" x14ac:dyDescent="0.3">
      <c r="A55" s="47"/>
      <c r="B55" s="10"/>
      <c r="C55" s="10"/>
      <c r="D55" s="260" t="s">
        <v>26</v>
      </c>
      <c r="E55" s="260"/>
      <c r="F55" s="260"/>
      <c r="G55" s="10"/>
      <c r="H55" s="261" t="s">
        <v>187</v>
      </c>
      <c r="I55" s="260"/>
      <c r="J55" s="260"/>
      <c r="K55" s="10"/>
      <c r="L55" s="271"/>
      <c r="M55" s="271"/>
      <c r="N55" s="271"/>
      <c r="O55" s="271"/>
      <c r="P55" s="271"/>
      <c r="Q55" s="272"/>
      <c r="R55" s="18"/>
      <c r="S55" s="18"/>
      <c r="T55" s="18"/>
      <c r="U55" s="5"/>
    </row>
    <row r="56" spans="1:21" ht="13.5" customHeight="1" thickBot="1" x14ac:dyDescent="0.3">
      <c r="A56" s="41"/>
      <c r="B56" s="42"/>
      <c r="C56" s="48" t="s">
        <v>192</v>
      </c>
      <c r="D56" s="276" t="e">
        <f>MIN(H28:J30)</f>
        <v>#DIV/0!</v>
      </c>
      <c r="E56" s="277"/>
      <c r="F56" s="278"/>
      <c r="G56" s="59"/>
      <c r="H56" s="276" t="e">
        <f>MAX(H28:J30)</f>
        <v>#DIV/0!</v>
      </c>
      <c r="I56" s="277"/>
      <c r="J56" s="278"/>
      <c r="K56" s="45"/>
      <c r="L56" s="45"/>
      <c r="M56" s="51"/>
      <c r="N56" s="288"/>
      <c r="O56" s="288"/>
      <c r="P56" s="288"/>
      <c r="Q56" s="52"/>
      <c r="R56" s="18"/>
      <c r="S56" s="18"/>
      <c r="T56" s="18"/>
      <c r="U56" s="5"/>
    </row>
    <row r="57" spans="1:21" ht="13.5" customHeight="1" thickBot="1" x14ac:dyDescent="0.3">
      <c r="A57" s="41"/>
      <c r="B57" s="42"/>
      <c r="C57" s="48" t="s">
        <v>193</v>
      </c>
      <c r="D57" s="276" t="e">
        <f>MIN(H37:J39)</f>
        <v>#DIV/0!</v>
      </c>
      <c r="E57" s="277"/>
      <c r="F57" s="278"/>
      <c r="G57" s="60"/>
      <c r="H57" s="276" t="e">
        <f>MAX(H37:J39)</f>
        <v>#DIV/0!</v>
      </c>
      <c r="I57" s="277"/>
      <c r="J57" s="278"/>
      <c r="K57" s="42"/>
      <c r="L57" s="45"/>
      <c r="M57" s="51"/>
      <c r="N57" s="288"/>
      <c r="O57" s="288"/>
      <c r="P57" s="288"/>
      <c r="Q57" s="52"/>
      <c r="R57" s="3"/>
      <c r="S57" s="3"/>
      <c r="T57" s="3"/>
    </row>
    <row r="58" spans="1:21" ht="13.5" customHeight="1" thickBot="1" x14ac:dyDescent="0.3">
      <c r="A58" s="41"/>
      <c r="B58" s="42"/>
      <c r="C58" s="48" t="s">
        <v>194</v>
      </c>
      <c r="D58" s="276" t="e">
        <f>MIN(H46:J48)</f>
        <v>#DIV/0!</v>
      </c>
      <c r="E58" s="277"/>
      <c r="F58" s="278"/>
      <c r="G58" s="60"/>
      <c r="H58" s="276" t="e">
        <f>MAX(H46:J48)</f>
        <v>#DIV/0!</v>
      </c>
      <c r="I58" s="277"/>
      <c r="J58" s="278"/>
      <c r="K58" s="42"/>
      <c r="L58" s="10"/>
      <c r="M58" s="10"/>
      <c r="N58" s="10"/>
      <c r="O58" s="10"/>
      <c r="P58" s="10"/>
      <c r="Q58" s="58"/>
      <c r="R58" s="3"/>
      <c r="S58" s="3"/>
      <c r="T58" s="3"/>
    </row>
    <row r="59" spans="1:21" ht="4" customHeight="1" thickBot="1" x14ac:dyDescent="0.3">
      <c r="A59" s="47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58"/>
      <c r="R59" s="3"/>
      <c r="S59" s="3"/>
      <c r="T59" s="3"/>
    </row>
    <row r="60" spans="1:21" ht="13" thickBot="1" x14ac:dyDescent="0.3">
      <c r="A60" s="61"/>
      <c r="B60" s="45"/>
      <c r="C60" s="48" t="s">
        <v>195</v>
      </c>
      <c r="D60" s="276" t="e">
        <f>MIN(D56:F58)</f>
        <v>#DIV/0!</v>
      </c>
      <c r="E60" s="277"/>
      <c r="F60" s="278"/>
      <c r="G60" s="60"/>
      <c r="H60" s="276" t="e">
        <f>MAX(H56:J58)</f>
        <v>#DIV/0!</v>
      </c>
      <c r="I60" s="277"/>
      <c r="J60" s="278"/>
      <c r="K60" s="62"/>
      <c r="L60" s="63"/>
      <c r="M60" s="45"/>
      <c r="N60" s="45"/>
      <c r="O60" s="45"/>
      <c r="P60" s="45"/>
      <c r="Q60" s="52"/>
    </row>
    <row r="61" spans="1:21" ht="4" customHeight="1" x14ac:dyDescent="0.25">
      <c r="A61" s="4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58"/>
      <c r="R61" s="3"/>
      <c r="S61" s="3"/>
      <c r="T61" s="3"/>
    </row>
    <row r="62" spans="1:21" ht="12.75" customHeight="1" x14ac:dyDescent="0.25">
      <c r="A62" s="291" t="s">
        <v>10</v>
      </c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3"/>
    </row>
    <row r="63" spans="1:21" ht="12.75" customHeight="1" x14ac:dyDescent="0.25">
      <c r="A63" s="294"/>
      <c r="B63" s="295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6"/>
    </row>
  </sheetData>
  <sheetProtection algorithmName="SHA-512" hashValue="5oJJCrcLAFc9EwZayYVdEwb4oi+dKmwFGFkog3dMjNqii2JmB3P6TbuSChrc2DPvhLh3HUBJDmAjCAhYIcC/MQ==" saltValue="Yu8l9STWuXP1OueI6vQvbA==" spinCount="100000" sheet="1" selectLockedCells="1"/>
  <mergeCells count="74">
    <mergeCell ref="D58:F58"/>
    <mergeCell ref="H58:J58"/>
    <mergeCell ref="D60:F60"/>
    <mergeCell ref="H60:J60"/>
    <mergeCell ref="A62:Q63"/>
    <mergeCell ref="D56:F56"/>
    <mergeCell ref="H56:J56"/>
    <mergeCell ref="N56:P56"/>
    <mergeCell ref="D57:F57"/>
    <mergeCell ref="H57:J57"/>
    <mergeCell ref="N57:P57"/>
    <mergeCell ref="D55:F55"/>
    <mergeCell ref="H55:J55"/>
    <mergeCell ref="L55:Q55"/>
    <mergeCell ref="D46:F46"/>
    <mergeCell ref="H46:J46"/>
    <mergeCell ref="N46:P46"/>
    <mergeCell ref="D47:F47"/>
    <mergeCell ref="H47:J47"/>
    <mergeCell ref="N47:P47"/>
    <mergeCell ref="D48:F48"/>
    <mergeCell ref="H48:J48"/>
    <mergeCell ref="L48:Q49"/>
    <mergeCell ref="D49:F49"/>
    <mergeCell ref="A53:Q53"/>
    <mergeCell ref="D45:F45"/>
    <mergeCell ref="H45:J45"/>
    <mergeCell ref="L45:Q45"/>
    <mergeCell ref="D37:F37"/>
    <mergeCell ref="H37:J37"/>
    <mergeCell ref="N37:P37"/>
    <mergeCell ref="D38:F38"/>
    <mergeCell ref="H38:J38"/>
    <mergeCell ref="N38:P38"/>
    <mergeCell ref="D39:F39"/>
    <mergeCell ref="H39:J39"/>
    <mergeCell ref="L39:Q40"/>
    <mergeCell ref="D40:F40"/>
    <mergeCell ref="A43:Q43"/>
    <mergeCell ref="D36:F36"/>
    <mergeCell ref="H36:J36"/>
    <mergeCell ref="L36:Q36"/>
    <mergeCell ref="D28:F28"/>
    <mergeCell ref="H28:J28"/>
    <mergeCell ref="N28:P28"/>
    <mergeCell ref="D29:F29"/>
    <mergeCell ref="H29:J29"/>
    <mergeCell ref="N29:P29"/>
    <mergeCell ref="D30:F30"/>
    <mergeCell ref="H30:J30"/>
    <mergeCell ref="L30:Q31"/>
    <mergeCell ref="D31:F31"/>
    <mergeCell ref="A34:Q34"/>
    <mergeCell ref="D27:F27"/>
    <mergeCell ref="H27:J27"/>
    <mergeCell ref="L27:Q27"/>
    <mergeCell ref="C12:D12"/>
    <mergeCell ref="H12:I12"/>
    <mergeCell ref="M12:N12"/>
    <mergeCell ref="A15:Q15"/>
    <mergeCell ref="C17:D17"/>
    <mergeCell ref="H17:I17"/>
    <mergeCell ref="M17:N17"/>
    <mergeCell ref="A20:Q20"/>
    <mergeCell ref="C22:D22"/>
    <mergeCell ref="H22:I22"/>
    <mergeCell ref="M22:N22"/>
    <mergeCell ref="A25:Q25"/>
    <mergeCell ref="A10:Q10"/>
    <mergeCell ref="N2:Q2"/>
    <mergeCell ref="N3:Q5"/>
    <mergeCell ref="N6:Q6"/>
    <mergeCell ref="A8:Q8"/>
    <mergeCell ref="A9:Q9"/>
  </mergeCells>
  <conditionalFormatting sqref="L30:Q31">
    <cfRule type="expression" dxfId="16" priority="8" stopIfTrue="1">
      <formula>$N$28="N/A"</formula>
    </cfRule>
  </conditionalFormatting>
  <conditionalFormatting sqref="L48:Q49">
    <cfRule type="expression" dxfId="15" priority="5" stopIfTrue="1">
      <formula>$N$46="N/A"</formula>
    </cfRule>
  </conditionalFormatting>
  <dataValidations disablePrompts="1" count="1">
    <dataValidation showInputMessage="1" showErrorMessage="1" sqref="L30 N28:P29 D60:F60 H28:J30 L39 N37:P38 D28:F31 H37:J39 L48 N46:P47 D37:F40 H46:J48 H60:J60 N56:P57 L58 H56:J58 D56:F58 D46:F49" xr:uid="{0EDEFE8E-973D-4745-BDAB-556A32389139}"/>
  </dataValidation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Drum Brake Data Submission Form B3 26 OCT 2020
Data Sheet 1&amp;R&amp;8October 26, 2020
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6A4A3FB8-3F00-4743-B9BC-0A5EDB56FD6B}">
            <xm:f>'Drop Down Box Info'!$A$20=FALSE</xm:f>
            <x14:dxf>
              <font>
                <b/>
                <i/>
                <color theme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0" id="{E1E3EDDD-C595-47C1-AED2-2D908C205D5B}">
            <xm:f>'Drop Down Box Info'!$A$20=TRUE</xm:f>
            <x14:dxf>
              <font>
                <b/>
                <i/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L30:Q31</xm:sqref>
        </x14:conditionalFormatting>
        <x14:conditionalFormatting xmlns:xm="http://schemas.microsoft.com/office/excel/2006/main">
          <x14:cfRule type="expression" priority="6" id="{D4E252D5-3A70-4063-A9C0-4AE3084827D8}">
            <xm:f>'Drop Down Box Info'!$A$21=FALSE</xm:f>
            <x14:dxf>
              <font>
                <b/>
                <i/>
                <color theme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7" id="{8F615DEB-C4FC-4D72-9519-5017D5145586}">
            <xm:f>'Drop Down Box Info'!$A$21=TRUE</xm:f>
            <x14:dxf>
              <font>
                <b/>
                <i/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L48:Q49</xm:sqref>
        </x14:conditionalFormatting>
        <x14:conditionalFormatting xmlns:xm="http://schemas.microsoft.com/office/excel/2006/main">
          <x14:cfRule type="expression" priority="3" id="{EFCFB178-0E34-4588-A251-26E974D9F5CA}">
            <xm:f>'Drop Down Box Info'!$A$22=FALSE</xm:f>
            <x14:dxf>
              <font>
                <b/>
                <i/>
                <color theme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4" id="{187612A6-6BA5-488A-AFA5-937DDC5A189D}">
            <xm:f>'Drop Down Box Info'!$A$22=TRUE</xm:f>
            <x14:dxf>
              <font>
                <b/>
                <i/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D60:F60</xm:sqref>
        </x14:conditionalFormatting>
        <x14:conditionalFormatting xmlns:xm="http://schemas.microsoft.com/office/excel/2006/main">
          <x14:cfRule type="expression" priority="1" id="{5E5630B9-B0E2-47DC-8B52-C1FCB56CB4B4}">
            <xm:f>'Drop Down Box Info'!$A$23=FALSE</xm:f>
            <x14:dxf>
              <font>
                <b/>
                <i/>
                <color theme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" id="{0936A4C8-BFD0-415C-9060-0421BD1B5CB3}">
            <xm:f>'Drop Down Box Info'!$A$23=TRUE</xm:f>
            <x14:dxf>
              <font>
                <b/>
                <i/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H60:J60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F10C-7C09-4ADA-92FE-4404DFFB69EC}">
  <dimension ref="A1:AJ26"/>
  <sheetViews>
    <sheetView zoomScaleNormal="100" zoomScaleSheetLayoutView="100" workbookViewId="0">
      <selection activeCell="A22" sqref="A22:Q22"/>
    </sheetView>
  </sheetViews>
  <sheetFormatPr defaultColWidth="11.7265625" defaultRowHeight="12.5" x14ac:dyDescent="0.25"/>
  <cols>
    <col min="1" max="14" width="5.7265625" style="77" customWidth="1"/>
    <col min="15" max="15" width="5.7265625" style="92" customWidth="1"/>
    <col min="16" max="22" width="5.7265625" style="77" customWidth="1"/>
    <col min="23" max="26" width="11.7265625" style="77"/>
    <col min="27" max="27" width="11.7265625" style="77" customWidth="1"/>
    <col min="28" max="16384" width="11.7265625" style="77"/>
  </cols>
  <sheetData>
    <row r="1" spans="1:36" s="75" customFormat="1" ht="13" thickBot="1" x14ac:dyDescent="0.3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AA1" s="77"/>
      <c r="AB1" s="77"/>
      <c r="AC1" s="77"/>
      <c r="AD1" s="77"/>
      <c r="AE1" s="77"/>
      <c r="AF1" s="77"/>
      <c r="AG1" s="77"/>
      <c r="AH1" s="77"/>
      <c r="AI1" s="77"/>
      <c r="AJ1" s="77"/>
    </row>
    <row r="2" spans="1:36" ht="13" thickBo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N2" s="220" t="s">
        <v>0</v>
      </c>
      <c r="O2" s="221"/>
      <c r="P2" s="221"/>
      <c r="Q2" s="222"/>
    </row>
    <row r="3" spans="1:36" ht="13" thickBo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N3" s="303">
        <f>'Test Parameters'!N3</f>
        <v>0</v>
      </c>
      <c r="O3" s="304"/>
      <c r="P3" s="304"/>
      <c r="Q3" s="305"/>
    </row>
    <row r="4" spans="1:36" ht="13" thickBot="1" x14ac:dyDescent="0.3">
      <c r="A4" s="79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N4" s="303"/>
      <c r="O4" s="304"/>
      <c r="P4" s="304"/>
      <c r="Q4" s="305"/>
    </row>
    <row r="5" spans="1:36" ht="13" thickBot="1" x14ac:dyDescent="0.3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N5" s="303"/>
      <c r="O5" s="304"/>
      <c r="P5" s="304"/>
      <c r="Q5" s="305"/>
    </row>
    <row r="6" spans="1:36" ht="13" thickBot="1" x14ac:dyDescent="0.3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N6" s="220" t="s">
        <v>1</v>
      </c>
      <c r="O6" s="221"/>
      <c r="P6" s="221"/>
      <c r="Q6" s="222"/>
    </row>
    <row r="7" spans="1:36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N7" s="80"/>
      <c r="O7" s="80"/>
      <c r="P7" s="80"/>
      <c r="Q7" s="80"/>
    </row>
    <row r="8" spans="1:36" ht="18" x14ac:dyDescent="0.25">
      <c r="A8" s="226" t="s">
        <v>46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</row>
    <row r="9" spans="1:36" ht="18" x14ac:dyDescent="0.25">
      <c r="A9" s="227" t="s">
        <v>2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</row>
    <row r="10" spans="1:36" ht="13" x14ac:dyDescent="0.25">
      <c r="A10" s="306" t="s">
        <v>9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8"/>
      <c r="S10" s="102"/>
      <c r="U10" s="102"/>
      <c r="V10" s="102"/>
      <c r="W10" s="102"/>
      <c r="X10" s="122"/>
      <c r="Y10" s="122"/>
      <c r="Z10" s="122"/>
      <c r="AA10" s="122"/>
      <c r="AB10" s="122"/>
      <c r="AC10" s="122"/>
      <c r="AD10" s="122"/>
      <c r="AE10" s="114"/>
    </row>
    <row r="11" spans="1:36" ht="4" customHeight="1" x14ac:dyDescent="0.25">
      <c r="A11" s="85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7"/>
      <c r="R11" s="122"/>
      <c r="S11" s="122"/>
      <c r="T11" s="122"/>
      <c r="U11" s="122"/>
      <c r="V11" s="122"/>
      <c r="W11" s="122"/>
      <c r="X11" s="122"/>
      <c r="Y11" s="92"/>
      <c r="Z11" s="92"/>
      <c r="AA11" s="92"/>
      <c r="AB11" s="92"/>
      <c r="AC11" s="92"/>
      <c r="AD11" s="92"/>
    </row>
    <row r="12" spans="1:36" ht="44.25" customHeight="1" thickBot="1" x14ac:dyDescent="0.3">
      <c r="A12" s="123"/>
      <c r="B12" s="124"/>
      <c r="C12" s="124"/>
      <c r="D12" s="309" t="s">
        <v>196</v>
      </c>
      <c r="E12" s="309"/>
      <c r="F12" s="309"/>
      <c r="G12" s="124"/>
      <c r="H12" s="309" t="s">
        <v>197</v>
      </c>
      <c r="I12" s="309"/>
      <c r="J12" s="309"/>
      <c r="K12" s="124"/>
      <c r="L12" s="309" t="s">
        <v>198</v>
      </c>
      <c r="M12" s="309"/>
      <c r="N12" s="309"/>
      <c r="O12" s="125"/>
      <c r="P12" s="125"/>
      <c r="Q12" s="126"/>
      <c r="S12" s="102"/>
      <c r="U12" s="102"/>
      <c r="V12" s="102"/>
      <c r="W12" s="102"/>
      <c r="X12" s="122"/>
      <c r="Y12" s="122"/>
      <c r="Z12" s="122"/>
      <c r="AA12" s="122"/>
      <c r="AB12" s="122"/>
      <c r="AC12" s="122"/>
      <c r="AD12" s="122"/>
      <c r="AE12" s="114"/>
    </row>
    <row r="13" spans="1:36" ht="13" thickBot="1" x14ac:dyDescent="0.3">
      <c r="A13" s="88"/>
      <c r="B13" s="89"/>
      <c r="C13" s="111" t="s">
        <v>3</v>
      </c>
      <c r="D13" s="300">
        <f>'TEST 1'!$G$27</f>
        <v>0</v>
      </c>
      <c r="E13" s="301"/>
      <c r="F13" s="302"/>
      <c r="G13" s="109"/>
      <c r="H13" s="300">
        <f>'TEST 1'!$G$36</f>
        <v>0</v>
      </c>
      <c r="I13" s="301"/>
      <c r="J13" s="302"/>
      <c r="K13" s="90"/>
      <c r="L13" s="313" t="e">
        <f>(H13-D13)/D13</f>
        <v>#DIV/0!</v>
      </c>
      <c r="M13" s="314"/>
      <c r="N13" s="315"/>
      <c r="O13" s="127"/>
      <c r="P13" s="127"/>
      <c r="Q13" s="121"/>
      <c r="S13" s="102"/>
      <c r="U13" s="102"/>
      <c r="V13" s="102"/>
      <c r="W13" s="102"/>
      <c r="X13" s="122"/>
      <c r="Y13" s="122"/>
      <c r="Z13" s="122"/>
      <c r="AA13" s="122"/>
      <c r="AB13" s="122"/>
      <c r="AC13" s="122"/>
      <c r="AD13" s="122"/>
      <c r="AE13" s="114"/>
    </row>
    <row r="14" spans="1:36" ht="13" thickBot="1" x14ac:dyDescent="0.3">
      <c r="A14" s="88"/>
      <c r="B14" s="89"/>
      <c r="C14" s="111" t="s">
        <v>4</v>
      </c>
      <c r="D14" s="300">
        <f>'TEST 2'!$G$27</f>
        <v>0</v>
      </c>
      <c r="E14" s="301"/>
      <c r="F14" s="302"/>
      <c r="G14" s="109"/>
      <c r="H14" s="300">
        <f>'TEST 2'!$G$36</f>
        <v>0</v>
      </c>
      <c r="I14" s="301"/>
      <c r="J14" s="302"/>
      <c r="K14" s="89"/>
      <c r="L14" s="313" t="e">
        <f>(H14-D14)/D14</f>
        <v>#DIV/0!</v>
      </c>
      <c r="M14" s="314"/>
      <c r="N14" s="315"/>
      <c r="O14" s="127"/>
      <c r="P14" s="127"/>
      <c r="Q14" s="121"/>
      <c r="S14" s="102"/>
      <c r="U14" s="92"/>
      <c r="V14" s="92"/>
      <c r="W14" s="92"/>
      <c r="X14" s="92"/>
      <c r="Y14" s="92"/>
      <c r="Z14" s="92"/>
      <c r="AA14" s="92"/>
      <c r="AB14" s="92"/>
      <c r="AC14" s="92"/>
      <c r="AD14" s="92"/>
    </row>
    <row r="15" spans="1:36" ht="13" thickBot="1" x14ac:dyDescent="0.3">
      <c r="A15" s="88"/>
      <c r="B15" s="89"/>
      <c r="C15" s="111" t="s">
        <v>5</v>
      </c>
      <c r="D15" s="300">
        <f>'TEST 3'!$G$27</f>
        <v>0</v>
      </c>
      <c r="E15" s="301"/>
      <c r="F15" s="302"/>
      <c r="G15" s="109"/>
      <c r="H15" s="300">
        <f>'TEST 3'!$G$36</f>
        <v>0</v>
      </c>
      <c r="I15" s="301"/>
      <c r="J15" s="302"/>
      <c r="K15" s="89"/>
      <c r="L15" s="313" t="e">
        <f>(H15-D15)/D15</f>
        <v>#DIV/0!</v>
      </c>
      <c r="M15" s="314"/>
      <c r="N15" s="315"/>
      <c r="O15" s="128"/>
      <c r="P15" s="128"/>
      <c r="Q15" s="129"/>
      <c r="U15" s="92"/>
      <c r="V15" s="92"/>
      <c r="W15" s="92"/>
      <c r="X15" s="92"/>
      <c r="Y15" s="92"/>
      <c r="Z15" s="92"/>
      <c r="AA15" s="92"/>
      <c r="AB15" s="92"/>
      <c r="AC15" s="92"/>
      <c r="AD15" s="92"/>
    </row>
    <row r="16" spans="1:36" ht="13" thickBot="1" x14ac:dyDescent="0.3">
      <c r="A16" s="88"/>
      <c r="B16" s="89"/>
      <c r="C16" s="111" t="s">
        <v>6</v>
      </c>
      <c r="D16" s="300">
        <f>ROUND(AVERAGE(D13:F15),1)</f>
        <v>0</v>
      </c>
      <c r="E16" s="301"/>
      <c r="F16" s="302"/>
      <c r="G16" s="110"/>
      <c r="H16" s="300">
        <f>ROUND(AVERAGE(H13:J15),1)</f>
        <v>0</v>
      </c>
      <c r="I16" s="301"/>
      <c r="J16" s="302"/>
      <c r="K16" s="89"/>
      <c r="L16" s="313" t="e">
        <f>AVERAGE(L13:N15)</f>
        <v>#DIV/0!</v>
      </c>
      <c r="M16" s="314"/>
      <c r="N16" s="315"/>
      <c r="O16" s="128"/>
      <c r="P16" s="128"/>
      <c r="Q16" s="129"/>
      <c r="U16" s="92"/>
      <c r="V16" s="92"/>
      <c r="W16" s="92"/>
      <c r="X16" s="92"/>
      <c r="Y16" s="92"/>
      <c r="Z16" s="92"/>
      <c r="AA16" s="92"/>
      <c r="AB16" s="92"/>
      <c r="AC16" s="92"/>
      <c r="AD16" s="92"/>
    </row>
    <row r="17" spans="1:31" ht="4" customHeight="1" thickBot="1" x14ac:dyDescent="0.3">
      <c r="A17" s="130"/>
      <c r="B17" s="102"/>
      <c r="C17" s="103"/>
      <c r="D17" s="99"/>
      <c r="E17" s="96"/>
      <c r="F17" s="98"/>
      <c r="G17" s="114"/>
      <c r="H17" s="98"/>
      <c r="I17" s="99"/>
      <c r="J17" s="96"/>
      <c r="K17" s="102"/>
      <c r="L17" s="99"/>
      <c r="M17" s="100"/>
      <c r="N17" s="96"/>
      <c r="P17" s="92"/>
      <c r="Q17" s="93"/>
      <c r="S17" s="102"/>
      <c r="U17" s="92"/>
      <c r="V17" s="92"/>
      <c r="W17" s="92"/>
      <c r="X17" s="92"/>
      <c r="Y17" s="92"/>
      <c r="Z17" s="92"/>
      <c r="AA17" s="92"/>
      <c r="AB17" s="92"/>
      <c r="AC17" s="92"/>
      <c r="AD17" s="92"/>
    </row>
    <row r="18" spans="1:31" ht="13" thickBot="1" x14ac:dyDescent="0.3">
      <c r="A18" s="88"/>
      <c r="B18" s="89"/>
      <c r="C18" s="131" t="s">
        <v>187</v>
      </c>
      <c r="D18" s="300">
        <f>MAX(D13:F15)</f>
        <v>0</v>
      </c>
      <c r="E18" s="301"/>
      <c r="F18" s="302"/>
      <c r="G18" s="132"/>
      <c r="H18" s="300">
        <f>MAX(H13:J15)</f>
        <v>0</v>
      </c>
      <c r="I18" s="301"/>
      <c r="J18" s="302"/>
      <c r="K18" s="133"/>
      <c r="L18" s="313" t="e">
        <f>MAX(L13:N15)</f>
        <v>#DIV/0!</v>
      </c>
      <c r="M18" s="314"/>
      <c r="N18" s="315"/>
      <c r="O18" s="134"/>
      <c r="P18" s="128"/>
      <c r="Q18" s="129"/>
      <c r="U18" s="92"/>
      <c r="V18" s="92"/>
      <c r="W18" s="92"/>
      <c r="X18" s="92"/>
      <c r="Y18" s="92"/>
      <c r="Z18" s="92"/>
      <c r="AA18" s="92"/>
      <c r="AB18" s="92"/>
      <c r="AC18" s="92"/>
      <c r="AD18" s="92"/>
    </row>
    <row r="19" spans="1:31" ht="4" customHeight="1" x14ac:dyDescent="0.25">
      <c r="A19" s="113"/>
      <c r="B19" s="96"/>
      <c r="C19" s="99"/>
      <c r="D19" s="99"/>
      <c r="E19" s="96"/>
      <c r="F19" s="98"/>
      <c r="G19" s="98"/>
      <c r="H19" s="98"/>
      <c r="I19" s="99"/>
      <c r="J19" s="96"/>
      <c r="K19" s="96"/>
      <c r="L19" s="99"/>
      <c r="M19" s="100"/>
      <c r="N19" s="96"/>
      <c r="O19" s="97"/>
      <c r="P19" s="97"/>
      <c r="Q19" s="101"/>
      <c r="S19" s="102"/>
      <c r="U19" s="92"/>
      <c r="V19" s="92"/>
      <c r="W19" s="92"/>
      <c r="X19" s="92"/>
      <c r="Y19" s="92"/>
      <c r="Z19" s="92"/>
      <c r="AA19" s="92"/>
      <c r="AB19" s="92"/>
      <c r="AC19" s="92"/>
      <c r="AD19" s="92"/>
    </row>
    <row r="20" spans="1:31" ht="4" customHeight="1" thickBot="1" x14ac:dyDescent="0.3">
      <c r="A20" s="135"/>
      <c r="B20" s="136"/>
      <c r="C20" s="136"/>
      <c r="D20" s="137"/>
      <c r="E20" s="137"/>
      <c r="F20" s="137"/>
      <c r="G20" s="137"/>
      <c r="H20" s="137"/>
      <c r="I20" s="137"/>
      <c r="J20" s="137"/>
      <c r="K20" s="136"/>
      <c r="L20" s="138"/>
      <c r="M20" s="139"/>
      <c r="N20" s="136"/>
      <c r="O20" s="137"/>
      <c r="P20" s="137"/>
      <c r="Q20" s="140"/>
      <c r="S20" s="102"/>
      <c r="U20" s="102"/>
      <c r="V20" s="102"/>
      <c r="W20" s="103"/>
      <c r="X20" s="122"/>
      <c r="Y20" s="122"/>
      <c r="Z20" s="141"/>
      <c r="AA20" s="114"/>
      <c r="AB20" s="104"/>
      <c r="AC20" s="104"/>
      <c r="AD20" s="141"/>
      <c r="AE20" s="104"/>
    </row>
    <row r="21" spans="1:31" x14ac:dyDescent="0.25">
      <c r="A21" s="316" t="s">
        <v>8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8"/>
      <c r="S21" s="102"/>
      <c r="U21" s="102"/>
      <c r="V21" s="102"/>
      <c r="W21" s="102"/>
      <c r="X21" s="122"/>
      <c r="Y21" s="122"/>
      <c r="Z21" s="122"/>
      <c r="AA21" s="122"/>
      <c r="AB21" s="122"/>
      <c r="AC21" s="122"/>
      <c r="AD21" s="122"/>
      <c r="AE21" s="114"/>
    </row>
    <row r="22" spans="1:31" x14ac:dyDescent="0.25">
      <c r="A22" s="310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2"/>
    </row>
    <row r="23" spans="1:31" x14ac:dyDescent="0.25">
      <c r="A23" s="310"/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2"/>
    </row>
    <row r="24" spans="1:31" x14ac:dyDescent="0.25">
      <c r="A24" s="310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2"/>
    </row>
    <row r="25" spans="1:31" x14ac:dyDescent="0.25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2"/>
    </row>
    <row r="26" spans="1:31" ht="13" thickBot="1" x14ac:dyDescent="0.3">
      <c r="A26" s="297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9"/>
    </row>
  </sheetData>
  <sheetProtection algorithmName="SHA-512" hashValue="gcIypMGYqNdlyCh+uIfAzRZFejiCS2HDJj/9Wblmw9KLmF890MObZ2CoYEw9aZ+NgpVsuziC+zYav43eWc6htw==" saltValue="YtZgu7jx4Udur1ogvOxrjQ==" spinCount="100000" sheet="1" selectLockedCells="1"/>
  <mergeCells count="30">
    <mergeCell ref="A22:Q22"/>
    <mergeCell ref="A23:Q23"/>
    <mergeCell ref="A24:Q24"/>
    <mergeCell ref="H16:J16"/>
    <mergeCell ref="L12:N12"/>
    <mergeCell ref="L13:N13"/>
    <mergeCell ref="L14:N14"/>
    <mergeCell ref="L15:N15"/>
    <mergeCell ref="L16:N16"/>
    <mergeCell ref="H15:J15"/>
    <mergeCell ref="D16:F16"/>
    <mergeCell ref="A21:Q21"/>
    <mergeCell ref="H18:J18"/>
    <mergeCell ref="L18:N18"/>
    <mergeCell ref="A26:Q26"/>
    <mergeCell ref="D18:F18"/>
    <mergeCell ref="N2:Q2"/>
    <mergeCell ref="N3:Q5"/>
    <mergeCell ref="N6:Q6"/>
    <mergeCell ref="A8:Q8"/>
    <mergeCell ref="A9:Q9"/>
    <mergeCell ref="A10:Q10"/>
    <mergeCell ref="D12:F12"/>
    <mergeCell ref="H12:J12"/>
    <mergeCell ref="D13:F13"/>
    <mergeCell ref="H13:J13"/>
    <mergeCell ref="A25:Q25"/>
    <mergeCell ref="D14:F14"/>
    <mergeCell ref="H14:J14"/>
    <mergeCell ref="D15:F15"/>
  </mergeCells>
  <dataValidations count="1">
    <dataValidation showInputMessage="1" showErrorMessage="1" sqref="O13:P14 L18:N18 H18:J18 L13:N16 D18:F18 H13:J16 D13:F16" xr:uid="{37FC4E91-0B4A-4328-90CD-1A1E5987406E}"/>
  </dataValidation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Drum Brake Data Submission Form B3 26 OCT 2020
Data Sheet 2&amp;R&amp;8October 26, 2020
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D14AA9-F2F5-4B9C-A5C8-B9FE6071589B}">
          <x14:formula1>
            <xm:f>'Drop Down Box Info'!$A$19:$A$21</xm:f>
          </x14:formula1>
          <xm:sqref>X20:Y20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2"/>
  <sheetViews>
    <sheetView zoomScaleNormal="100" workbookViewId="0">
      <selection activeCell="A22" sqref="A22:Q22"/>
    </sheetView>
  </sheetViews>
  <sheetFormatPr defaultColWidth="9.1796875" defaultRowHeight="11.5" x14ac:dyDescent="0.25"/>
  <cols>
    <col min="1" max="1" width="5.54296875" style="143" bestFit="1" customWidth="1"/>
    <col min="2" max="2" width="6.7265625" style="143" customWidth="1"/>
    <col min="3" max="3" width="9.26953125" style="143" bestFit="1" customWidth="1"/>
    <col min="4" max="5" width="6.7265625" style="143" customWidth="1"/>
    <col min="6" max="6" width="10.54296875" style="143" bestFit="1" customWidth="1"/>
    <col min="7" max="8" width="7.26953125" style="143" customWidth="1"/>
    <col min="9" max="9" width="7.54296875" style="143" customWidth="1"/>
    <col min="10" max="10" width="8.7265625" style="143" customWidth="1"/>
    <col min="11" max="12" width="6.7265625" style="143" customWidth="1"/>
    <col min="13" max="13" width="10.1796875" style="143" bestFit="1" customWidth="1"/>
    <col min="14" max="16384" width="9.1796875" style="143"/>
  </cols>
  <sheetData>
    <row r="1" spans="1:13" ht="12" thickBot="1" x14ac:dyDescent="0.3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39.5" thickBot="1" x14ac:dyDescent="0.3">
      <c r="A2" s="142"/>
      <c r="B2" s="142"/>
      <c r="C2" s="142"/>
      <c r="D2" s="142"/>
      <c r="E2" s="142"/>
      <c r="F2" s="142"/>
      <c r="G2" s="142"/>
      <c r="I2" s="324" t="s">
        <v>0</v>
      </c>
      <c r="J2" s="325"/>
      <c r="K2" s="326"/>
      <c r="L2" s="144" t="s">
        <v>24</v>
      </c>
      <c r="M2" s="145" t="s">
        <v>7</v>
      </c>
    </row>
    <row r="3" spans="1:13" ht="13" x14ac:dyDescent="0.3">
      <c r="A3" s="142"/>
      <c r="B3" s="142"/>
      <c r="C3" s="146"/>
      <c r="D3" s="142"/>
      <c r="E3" s="142"/>
      <c r="F3" s="142"/>
      <c r="G3" s="142"/>
      <c r="I3" s="327">
        <f>'Test Parameters'!N3</f>
        <v>0</v>
      </c>
      <c r="J3" s="328"/>
      <c r="K3" s="329"/>
      <c r="L3" s="147">
        <v>1</v>
      </c>
      <c r="M3" s="72"/>
    </row>
    <row r="4" spans="1:13" ht="13.5" thickBot="1" x14ac:dyDescent="0.35">
      <c r="A4" s="142"/>
      <c r="B4" s="142"/>
      <c r="C4" s="142"/>
      <c r="D4" s="142"/>
      <c r="E4" s="142"/>
      <c r="F4" s="142"/>
      <c r="G4" s="142"/>
      <c r="I4" s="330"/>
      <c r="J4" s="331"/>
      <c r="K4" s="332"/>
      <c r="L4" s="148"/>
      <c r="M4" s="171"/>
    </row>
    <row r="5" spans="1:13" ht="13.5" thickBot="1" x14ac:dyDescent="0.35">
      <c r="A5" s="142"/>
      <c r="B5" s="142"/>
      <c r="C5" s="142"/>
      <c r="D5" s="142"/>
      <c r="E5" s="142"/>
      <c r="F5" s="142"/>
      <c r="G5" s="142"/>
      <c r="I5" s="333" t="s">
        <v>1</v>
      </c>
      <c r="J5" s="334"/>
      <c r="K5" s="335"/>
      <c r="L5" s="149"/>
      <c r="M5" s="172"/>
    </row>
    <row r="6" spans="1:13" x14ac:dyDescent="0.25">
      <c r="A6" s="142"/>
      <c r="B6" s="142"/>
      <c r="C6" s="142"/>
      <c r="D6" s="142"/>
      <c r="E6" s="142"/>
      <c r="F6" s="142"/>
      <c r="G6" s="150"/>
      <c r="H6" s="150"/>
      <c r="I6" s="124"/>
      <c r="J6" s="151"/>
      <c r="L6" s="142"/>
      <c r="M6" s="152" t="s">
        <v>28</v>
      </c>
    </row>
    <row r="7" spans="1:13" ht="6" customHeight="1" thickBot="1" x14ac:dyDescent="0.3">
      <c r="A7" s="142"/>
      <c r="B7" s="142"/>
      <c r="C7" s="142"/>
      <c r="D7" s="142"/>
      <c r="E7" s="142"/>
      <c r="F7" s="142"/>
      <c r="G7" s="150"/>
      <c r="H7" s="150"/>
      <c r="I7" s="124"/>
      <c r="J7" s="151"/>
      <c r="K7" s="142"/>
      <c r="L7" s="142"/>
      <c r="M7" s="142"/>
    </row>
    <row r="8" spans="1:13" ht="13" x14ac:dyDescent="0.3">
      <c r="A8" s="321" t="s">
        <v>208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3"/>
    </row>
    <row r="9" spans="1:13" ht="4" customHeight="1" x14ac:dyDescent="0.3">
      <c r="A9" s="153"/>
      <c r="B9" s="154"/>
      <c r="C9" s="154"/>
      <c r="D9" s="154"/>
      <c r="E9" s="154"/>
      <c r="F9" s="154"/>
      <c r="G9" s="150"/>
      <c r="H9" s="150"/>
      <c r="I9" s="150"/>
      <c r="J9" s="150"/>
      <c r="K9" s="150"/>
      <c r="L9" s="142"/>
      <c r="M9" s="155"/>
    </row>
    <row r="10" spans="1:13" ht="12" customHeight="1" x14ac:dyDescent="0.3">
      <c r="A10" s="204"/>
      <c r="B10" s="206"/>
      <c r="C10" s="207"/>
      <c r="D10" s="208"/>
      <c r="E10" s="208"/>
      <c r="F10" s="208"/>
      <c r="G10" s="209"/>
      <c r="H10" s="205"/>
      <c r="I10" s="156"/>
      <c r="J10" s="340" t="s">
        <v>211</v>
      </c>
      <c r="K10" s="341"/>
      <c r="L10" s="210"/>
      <c r="M10" s="211"/>
    </row>
    <row r="11" spans="1:13" ht="12" customHeight="1" x14ac:dyDescent="0.25">
      <c r="A11" s="157"/>
      <c r="B11" s="336" t="s">
        <v>17</v>
      </c>
      <c r="C11" s="337"/>
      <c r="D11" s="160" t="s">
        <v>21</v>
      </c>
      <c r="E11" s="160" t="s">
        <v>20</v>
      </c>
      <c r="F11" s="160" t="s">
        <v>25</v>
      </c>
      <c r="G11" s="336" t="s">
        <v>23</v>
      </c>
      <c r="H11" s="337"/>
      <c r="I11" s="160" t="s">
        <v>19</v>
      </c>
      <c r="J11" s="158" t="s">
        <v>209</v>
      </c>
      <c r="K11" s="159" t="s">
        <v>12</v>
      </c>
      <c r="L11" s="338" t="s">
        <v>205</v>
      </c>
      <c r="M11" s="339"/>
    </row>
    <row r="12" spans="1:13" x14ac:dyDescent="0.25">
      <c r="A12" s="157" t="s">
        <v>21</v>
      </c>
      <c r="B12" s="158" t="s">
        <v>27</v>
      </c>
      <c r="C12" s="159" t="s">
        <v>210</v>
      </c>
      <c r="D12" s="160" t="s">
        <v>16</v>
      </c>
      <c r="E12" s="160" t="s">
        <v>15</v>
      </c>
      <c r="F12" s="160" t="s">
        <v>207</v>
      </c>
      <c r="G12" s="158" t="s">
        <v>207</v>
      </c>
      <c r="H12" s="159" t="s">
        <v>14</v>
      </c>
      <c r="I12" s="160" t="s">
        <v>14</v>
      </c>
      <c r="J12" s="158" t="s">
        <v>13</v>
      </c>
      <c r="K12" s="159"/>
      <c r="L12" s="336"/>
      <c r="M12" s="339"/>
    </row>
    <row r="13" spans="1:13" x14ac:dyDescent="0.25">
      <c r="A13" s="201" t="s">
        <v>18</v>
      </c>
      <c r="B13" s="319" t="s">
        <v>200</v>
      </c>
      <c r="C13" s="320"/>
      <c r="D13" s="202" t="s">
        <v>201</v>
      </c>
      <c r="E13" s="202" t="s">
        <v>204</v>
      </c>
      <c r="F13" s="202" t="s">
        <v>199</v>
      </c>
      <c r="G13" s="319" t="s">
        <v>202</v>
      </c>
      <c r="H13" s="320"/>
      <c r="I13" s="202" t="s">
        <v>203</v>
      </c>
      <c r="J13" s="319" t="s">
        <v>217</v>
      </c>
      <c r="K13" s="320"/>
      <c r="L13" s="161" t="s">
        <v>22</v>
      </c>
      <c r="M13" s="162" t="s">
        <v>206</v>
      </c>
    </row>
    <row r="14" spans="1:13" ht="12" thickBot="1" x14ac:dyDescent="0.3">
      <c r="A14" s="163">
        <v>1</v>
      </c>
      <c r="B14" s="173"/>
      <c r="C14" s="173"/>
      <c r="D14" s="174"/>
      <c r="E14" s="174"/>
      <c r="F14" s="175"/>
      <c r="G14" s="176"/>
      <c r="H14" s="177"/>
      <c r="I14" s="174"/>
      <c r="J14" s="178"/>
      <c r="K14" s="178"/>
      <c r="L14" s="179"/>
      <c r="M14" s="180"/>
    </row>
    <row r="15" spans="1:13" ht="12.5" thickTop="1" thickBot="1" x14ac:dyDescent="0.3">
      <c r="A15" s="163">
        <v>2</v>
      </c>
      <c r="B15" s="173"/>
      <c r="C15" s="173"/>
      <c r="D15" s="174"/>
      <c r="E15" s="174"/>
      <c r="F15" s="173"/>
      <c r="G15" s="181"/>
      <c r="H15" s="178"/>
      <c r="I15" s="174"/>
      <c r="J15" s="178"/>
      <c r="K15" s="178"/>
      <c r="L15" s="179"/>
      <c r="M15" s="180"/>
    </row>
    <row r="16" spans="1:13" ht="12.5" thickTop="1" thickBot="1" x14ac:dyDescent="0.3">
      <c r="A16" s="163">
        <v>3</v>
      </c>
      <c r="B16" s="173"/>
      <c r="C16" s="173"/>
      <c r="D16" s="174"/>
      <c r="E16" s="174"/>
      <c r="F16" s="175"/>
      <c r="G16" s="182"/>
      <c r="H16" s="183"/>
      <c r="I16" s="174"/>
      <c r="J16" s="178"/>
      <c r="K16" s="178"/>
      <c r="L16" s="179"/>
      <c r="M16" s="180"/>
    </row>
    <row r="17" spans="1:13" ht="12" thickTop="1" x14ac:dyDescent="0.25">
      <c r="A17" s="163">
        <v>4</v>
      </c>
      <c r="B17" s="173"/>
      <c r="C17" s="173"/>
      <c r="D17" s="174"/>
      <c r="E17" s="174"/>
      <c r="F17" s="173"/>
      <c r="G17" s="184"/>
      <c r="H17" s="178"/>
      <c r="I17" s="174"/>
      <c r="J17" s="178"/>
      <c r="K17" s="178"/>
      <c r="L17" s="179"/>
      <c r="M17" s="180"/>
    </row>
    <row r="18" spans="1:13" x14ac:dyDescent="0.25">
      <c r="A18" s="163">
        <v>5</v>
      </c>
      <c r="B18" s="173"/>
      <c r="C18" s="173"/>
      <c r="D18" s="174"/>
      <c r="E18" s="174"/>
      <c r="F18" s="173"/>
      <c r="G18" s="178"/>
      <c r="H18" s="178"/>
      <c r="I18" s="174"/>
      <c r="J18" s="178"/>
      <c r="K18" s="178"/>
      <c r="L18" s="179"/>
      <c r="M18" s="180"/>
    </row>
    <row r="19" spans="1:13" ht="12" thickBot="1" x14ac:dyDescent="0.3">
      <c r="A19" s="163">
        <v>6</v>
      </c>
      <c r="B19" s="173"/>
      <c r="C19" s="173"/>
      <c r="D19" s="174"/>
      <c r="E19" s="174"/>
      <c r="F19" s="173"/>
      <c r="G19" s="185"/>
      <c r="H19" s="178"/>
      <c r="I19" s="174"/>
      <c r="J19" s="178"/>
      <c r="K19" s="178"/>
      <c r="L19" s="179"/>
      <c r="M19" s="180"/>
    </row>
    <row r="20" spans="1:13" ht="12.5" thickTop="1" thickBot="1" x14ac:dyDescent="0.3">
      <c r="A20" s="164">
        <v>7</v>
      </c>
      <c r="B20" s="186"/>
      <c r="C20" s="186"/>
      <c r="D20" s="187"/>
      <c r="E20" s="187"/>
      <c r="F20" s="188"/>
      <c r="G20" s="189"/>
      <c r="H20" s="190"/>
      <c r="I20" s="187"/>
      <c r="J20" s="191"/>
      <c r="K20" s="191"/>
      <c r="L20" s="192"/>
      <c r="M20" s="193"/>
    </row>
    <row r="21" spans="1:13" ht="6" customHeight="1" thickBot="1" x14ac:dyDescent="0.3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 ht="13" x14ac:dyDescent="0.3">
      <c r="A22" s="342" t="s">
        <v>212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4"/>
      <c r="L22" s="142"/>
      <c r="M22" s="142"/>
    </row>
    <row r="23" spans="1:13" ht="13" x14ac:dyDescent="0.3">
      <c r="A23" s="204"/>
      <c r="B23" s="206"/>
      <c r="C23" s="207"/>
      <c r="D23" s="208"/>
      <c r="E23" s="208"/>
      <c r="F23" s="206"/>
      <c r="G23" s="212"/>
      <c r="H23" s="208"/>
      <c r="I23" s="156"/>
      <c r="J23" s="340" t="s">
        <v>211</v>
      </c>
      <c r="K23" s="347"/>
      <c r="L23" s="142"/>
      <c r="M23" s="142"/>
    </row>
    <row r="24" spans="1:13" x14ac:dyDescent="0.25">
      <c r="A24" s="157"/>
      <c r="B24" s="336" t="s">
        <v>17</v>
      </c>
      <c r="C24" s="337"/>
      <c r="D24" s="160" t="s">
        <v>21</v>
      </c>
      <c r="E24" s="160" t="s">
        <v>20</v>
      </c>
      <c r="F24" s="336" t="s">
        <v>25</v>
      </c>
      <c r="G24" s="345"/>
      <c r="H24" s="160" t="s">
        <v>23</v>
      </c>
      <c r="I24" s="160" t="s">
        <v>19</v>
      </c>
      <c r="J24" s="158" t="s">
        <v>209</v>
      </c>
      <c r="K24" s="203" t="s">
        <v>12</v>
      </c>
      <c r="L24" s="142"/>
      <c r="M24" s="142"/>
    </row>
    <row r="25" spans="1:13" x14ac:dyDescent="0.25">
      <c r="A25" s="157" t="s">
        <v>21</v>
      </c>
      <c r="B25" s="158" t="s">
        <v>27</v>
      </c>
      <c r="C25" s="159" t="s">
        <v>210</v>
      </c>
      <c r="D25" s="160" t="s">
        <v>16</v>
      </c>
      <c r="E25" s="160" t="s">
        <v>15</v>
      </c>
      <c r="F25" s="158" t="s">
        <v>207</v>
      </c>
      <c r="G25" s="150" t="s">
        <v>14</v>
      </c>
      <c r="H25" s="160" t="s">
        <v>207</v>
      </c>
      <c r="I25" s="160" t="s">
        <v>14</v>
      </c>
      <c r="J25" s="158" t="s">
        <v>13</v>
      </c>
      <c r="K25" s="203"/>
      <c r="L25" s="142"/>
      <c r="M25" s="142"/>
    </row>
    <row r="26" spans="1:13" x14ac:dyDescent="0.25">
      <c r="A26" s="201" t="s">
        <v>18</v>
      </c>
      <c r="B26" s="319" t="s">
        <v>200</v>
      </c>
      <c r="C26" s="320"/>
      <c r="D26" s="202" t="s">
        <v>201</v>
      </c>
      <c r="E26" s="202" t="s">
        <v>204</v>
      </c>
      <c r="F26" s="319" t="s">
        <v>199</v>
      </c>
      <c r="G26" s="346"/>
      <c r="H26" s="202" t="s">
        <v>202</v>
      </c>
      <c r="I26" s="202" t="s">
        <v>203</v>
      </c>
      <c r="J26" s="319" t="s">
        <v>217</v>
      </c>
      <c r="K26" s="348"/>
      <c r="L26" s="142"/>
      <c r="M26" s="142"/>
    </row>
    <row r="27" spans="1:13" x14ac:dyDescent="0.25">
      <c r="A27" s="163">
        <v>1</v>
      </c>
      <c r="B27" s="173"/>
      <c r="C27" s="173"/>
      <c r="D27" s="174"/>
      <c r="E27" s="174"/>
      <c r="F27" s="173"/>
      <c r="G27" s="173"/>
      <c r="H27" s="194"/>
      <c r="I27" s="174"/>
      <c r="J27" s="178"/>
      <c r="K27" s="195"/>
      <c r="L27" s="142"/>
      <c r="M27" s="142"/>
    </row>
    <row r="28" spans="1:13" x14ac:dyDescent="0.25">
      <c r="A28" s="163">
        <v>2</v>
      </c>
      <c r="B28" s="173"/>
      <c r="C28" s="173"/>
      <c r="D28" s="174"/>
      <c r="E28" s="174"/>
      <c r="F28" s="173"/>
      <c r="G28" s="173"/>
      <c r="H28" s="194"/>
      <c r="I28" s="174"/>
      <c r="J28" s="178"/>
      <c r="K28" s="195"/>
      <c r="L28" s="142"/>
      <c r="M28" s="142"/>
    </row>
    <row r="29" spans="1:13" x14ac:dyDescent="0.25">
      <c r="A29" s="163">
        <v>3</v>
      </c>
      <c r="B29" s="173"/>
      <c r="C29" s="173"/>
      <c r="D29" s="174"/>
      <c r="E29" s="174"/>
      <c r="F29" s="173"/>
      <c r="G29" s="173"/>
      <c r="H29" s="194"/>
      <c r="I29" s="174"/>
      <c r="J29" s="178"/>
      <c r="K29" s="195"/>
      <c r="L29" s="142"/>
      <c r="M29" s="142"/>
    </row>
    <row r="30" spans="1:13" x14ac:dyDescent="0.25">
      <c r="A30" s="163">
        <v>4</v>
      </c>
      <c r="B30" s="173"/>
      <c r="C30" s="173"/>
      <c r="D30" s="174"/>
      <c r="E30" s="174"/>
      <c r="F30" s="173"/>
      <c r="G30" s="173"/>
      <c r="H30" s="194"/>
      <c r="I30" s="174"/>
      <c r="J30" s="178"/>
      <c r="K30" s="195"/>
      <c r="L30" s="142"/>
      <c r="M30" s="142"/>
    </row>
    <row r="31" spans="1:13" x14ac:dyDescent="0.25">
      <c r="A31" s="163">
        <v>5</v>
      </c>
      <c r="B31" s="173"/>
      <c r="C31" s="173"/>
      <c r="D31" s="174"/>
      <c r="E31" s="174"/>
      <c r="F31" s="173"/>
      <c r="G31" s="173"/>
      <c r="H31" s="194"/>
      <c r="I31" s="174"/>
      <c r="J31" s="178"/>
      <c r="K31" s="195"/>
      <c r="L31" s="142"/>
      <c r="M31" s="142"/>
    </row>
    <row r="32" spans="1:13" x14ac:dyDescent="0.25">
      <c r="A32" s="163">
        <v>6</v>
      </c>
      <c r="B32" s="173"/>
      <c r="C32" s="173"/>
      <c r="D32" s="174"/>
      <c r="E32" s="174"/>
      <c r="F32" s="173"/>
      <c r="G32" s="173"/>
      <c r="H32" s="194"/>
      <c r="I32" s="174"/>
      <c r="J32" s="178"/>
      <c r="K32" s="195"/>
      <c r="L32" s="142"/>
      <c r="M32" s="142"/>
    </row>
    <row r="33" spans="1:13" x14ac:dyDescent="0.25">
      <c r="A33" s="163">
        <v>7</v>
      </c>
      <c r="B33" s="173"/>
      <c r="C33" s="173"/>
      <c r="D33" s="174"/>
      <c r="E33" s="174"/>
      <c r="F33" s="173"/>
      <c r="G33" s="173"/>
      <c r="H33" s="194"/>
      <c r="I33" s="174"/>
      <c r="J33" s="178"/>
      <c r="K33" s="195"/>
      <c r="L33" s="142"/>
      <c r="M33" s="142"/>
    </row>
    <row r="34" spans="1:13" x14ac:dyDescent="0.25">
      <c r="A34" s="163">
        <v>8</v>
      </c>
      <c r="B34" s="173"/>
      <c r="C34" s="173"/>
      <c r="D34" s="174"/>
      <c r="E34" s="174"/>
      <c r="F34" s="173"/>
      <c r="G34" s="173"/>
      <c r="H34" s="194"/>
      <c r="I34" s="174"/>
      <c r="J34" s="178"/>
      <c r="K34" s="195"/>
      <c r="L34" s="142"/>
      <c r="M34" s="142"/>
    </row>
    <row r="35" spans="1:13" x14ac:dyDescent="0.25">
      <c r="A35" s="163">
        <v>9</v>
      </c>
      <c r="B35" s="173"/>
      <c r="C35" s="173"/>
      <c r="D35" s="174"/>
      <c r="E35" s="174"/>
      <c r="F35" s="173"/>
      <c r="G35" s="173"/>
      <c r="H35" s="194"/>
      <c r="I35" s="174"/>
      <c r="J35" s="178"/>
      <c r="K35" s="195"/>
      <c r="L35" s="142"/>
      <c r="M35" s="142"/>
    </row>
    <row r="36" spans="1:13" ht="12" thickBot="1" x14ac:dyDescent="0.3">
      <c r="A36" s="164">
        <v>10</v>
      </c>
      <c r="B36" s="186"/>
      <c r="C36" s="186"/>
      <c r="D36" s="187"/>
      <c r="E36" s="187"/>
      <c r="F36" s="186"/>
      <c r="G36" s="186"/>
      <c r="H36" s="196"/>
      <c r="I36" s="187"/>
      <c r="J36" s="191"/>
      <c r="K36" s="197"/>
      <c r="L36" s="142"/>
      <c r="M36" s="142"/>
    </row>
    <row r="37" spans="1:13" ht="6" customHeight="1" thickBot="1" x14ac:dyDescent="0.3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</row>
    <row r="38" spans="1:13" ht="13" x14ac:dyDescent="0.3">
      <c r="A38" s="342" t="s">
        <v>216</v>
      </c>
      <c r="B38" s="343"/>
      <c r="C38" s="343"/>
      <c r="D38" s="343"/>
      <c r="E38" s="343"/>
      <c r="F38" s="343"/>
      <c r="G38" s="343"/>
      <c r="H38" s="343"/>
      <c r="I38" s="343"/>
      <c r="J38" s="343"/>
      <c r="K38" s="344"/>
      <c r="L38" s="142"/>
      <c r="M38" s="142"/>
    </row>
    <row r="39" spans="1:13" ht="12" thickBot="1" x14ac:dyDescent="0.3">
      <c r="A39" s="164">
        <v>1</v>
      </c>
      <c r="B39" s="186"/>
      <c r="C39" s="186"/>
      <c r="D39" s="187"/>
      <c r="E39" s="187"/>
      <c r="F39" s="191"/>
      <c r="G39" s="186"/>
      <c r="H39" s="186"/>
      <c r="I39" s="187"/>
      <c r="J39" s="191"/>
      <c r="K39" s="197"/>
      <c r="L39" s="142"/>
      <c r="M39" s="142"/>
    </row>
    <row r="40" spans="1:13" ht="6" customHeight="1" thickBot="1" x14ac:dyDescent="0.3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</row>
    <row r="41" spans="1:13" ht="13" x14ac:dyDescent="0.3">
      <c r="A41" s="342" t="s">
        <v>213</v>
      </c>
      <c r="B41" s="343"/>
      <c r="C41" s="343"/>
      <c r="D41" s="343"/>
      <c r="E41" s="343"/>
      <c r="F41" s="343"/>
      <c r="G41" s="343"/>
      <c r="H41" s="343"/>
      <c r="I41" s="343"/>
      <c r="J41" s="343"/>
      <c r="K41" s="344"/>
      <c r="L41" s="142"/>
      <c r="M41" s="142"/>
    </row>
    <row r="42" spans="1:13" x14ac:dyDescent="0.25">
      <c r="A42" s="163">
        <v>1</v>
      </c>
      <c r="B42" s="173"/>
      <c r="C42" s="173"/>
      <c r="D42" s="174"/>
      <c r="E42" s="174"/>
      <c r="F42" s="178"/>
      <c r="G42" s="173"/>
      <c r="H42" s="173"/>
      <c r="I42" s="174"/>
      <c r="J42" s="178"/>
      <c r="K42" s="195"/>
      <c r="L42" s="142"/>
      <c r="M42" s="142"/>
    </row>
    <row r="43" spans="1:13" x14ac:dyDescent="0.25">
      <c r="A43" s="163">
        <v>2</v>
      </c>
      <c r="B43" s="173"/>
      <c r="C43" s="173"/>
      <c r="D43" s="174"/>
      <c r="E43" s="174"/>
      <c r="F43" s="178"/>
      <c r="G43" s="173"/>
      <c r="H43" s="173"/>
      <c r="I43" s="174"/>
      <c r="J43" s="178"/>
      <c r="K43" s="195"/>
      <c r="L43" s="142"/>
      <c r="M43" s="142"/>
    </row>
    <row r="44" spans="1:13" x14ac:dyDescent="0.25">
      <c r="A44" s="163">
        <v>3</v>
      </c>
      <c r="B44" s="173"/>
      <c r="C44" s="173"/>
      <c r="D44" s="174"/>
      <c r="E44" s="174"/>
      <c r="F44" s="178"/>
      <c r="G44" s="173"/>
      <c r="H44" s="173"/>
      <c r="I44" s="174"/>
      <c r="J44" s="178"/>
      <c r="K44" s="195"/>
      <c r="L44" s="142"/>
      <c r="M44" s="142"/>
    </row>
    <row r="45" spans="1:13" x14ac:dyDescent="0.25">
      <c r="A45" s="163">
        <v>4</v>
      </c>
      <c r="B45" s="173"/>
      <c r="C45" s="173"/>
      <c r="D45" s="174"/>
      <c r="E45" s="174"/>
      <c r="F45" s="178"/>
      <c r="G45" s="173"/>
      <c r="H45" s="173"/>
      <c r="I45" s="174"/>
      <c r="J45" s="178"/>
      <c r="K45" s="195"/>
      <c r="L45" s="142"/>
      <c r="M45" s="142"/>
    </row>
    <row r="46" spans="1:13" x14ac:dyDescent="0.25">
      <c r="A46" s="163">
        <v>5</v>
      </c>
      <c r="B46" s="173"/>
      <c r="C46" s="173"/>
      <c r="D46" s="174"/>
      <c r="E46" s="174"/>
      <c r="F46" s="178"/>
      <c r="G46" s="173"/>
      <c r="H46" s="173"/>
      <c r="I46" s="174"/>
      <c r="J46" s="178"/>
      <c r="K46" s="195"/>
      <c r="L46" s="142"/>
      <c r="M46" s="142"/>
    </row>
    <row r="47" spans="1:13" x14ac:dyDescent="0.25">
      <c r="A47" s="163">
        <v>6</v>
      </c>
      <c r="B47" s="173"/>
      <c r="C47" s="173"/>
      <c r="D47" s="174"/>
      <c r="E47" s="174"/>
      <c r="F47" s="178"/>
      <c r="G47" s="173"/>
      <c r="H47" s="173"/>
      <c r="I47" s="174"/>
      <c r="J47" s="178"/>
      <c r="K47" s="195"/>
      <c r="L47" s="142"/>
      <c r="M47" s="142"/>
    </row>
    <row r="48" spans="1:13" x14ac:dyDescent="0.25">
      <c r="A48" s="163">
        <v>7</v>
      </c>
      <c r="B48" s="173"/>
      <c r="C48" s="173"/>
      <c r="D48" s="174"/>
      <c r="E48" s="174"/>
      <c r="F48" s="178"/>
      <c r="G48" s="173"/>
      <c r="H48" s="173"/>
      <c r="I48" s="174"/>
      <c r="J48" s="178"/>
      <c r="K48" s="195"/>
      <c r="L48" s="142"/>
      <c r="M48" s="142"/>
    </row>
    <row r="49" spans="1:13" x14ac:dyDescent="0.25">
      <c r="A49" s="163">
        <v>8</v>
      </c>
      <c r="B49" s="173"/>
      <c r="C49" s="173"/>
      <c r="D49" s="174"/>
      <c r="E49" s="174"/>
      <c r="F49" s="178"/>
      <c r="G49" s="173"/>
      <c r="H49" s="173"/>
      <c r="I49" s="174"/>
      <c r="J49" s="178"/>
      <c r="K49" s="195"/>
      <c r="L49" s="142"/>
      <c r="M49" s="142"/>
    </row>
    <row r="50" spans="1:13" x14ac:dyDescent="0.25">
      <c r="A50" s="163">
        <v>9</v>
      </c>
      <c r="B50" s="173"/>
      <c r="C50" s="173"/>
      <c r="D50" s="174"/>
      <c r="E50" s="174"/>
      <c r="F50" s="178"/>
      <c r="G50" s="173"/>
      <c r="H50" s="173"/>
      <c r="I50" s="174"/>
      <c r="J50" s="178"/>
      <c r="K50" s="195"/>
      <c r="L50" s="142"/>
      <c r="M50" s="142"/>
    </row>
    <row r="51" spans="1:13" x14ac:dyDescent="0.25">
      <c r="A51" s="163">
        <v>10</v>
      </c>
      <c r="B51" s="173"/>
      <c r="C51" s="173"/>
      <c r="D51" s="174"/>
      <c r="E51" s="174"/>
      <c r="F51" s="178"/>
      <c r="G51" s="173"/>
      <c r="H51" s="173"/>
      <c r="I51" s="174"/>
      <c r="J51" s="178"/>
      <c r="K51" s="195"/>
      <c r="L51" s="142"/>
      <c r="M51" s="142"/>
    </row>
    <row r="52" spans="1:13" x14ac:dyDescent="0.25">
      <c r="A52" s="163">
        <v>11</v>
      </c>
      <c r="B52" s="173"/>
      <c r="C52" s="173"/>
      <c r="D52" s="174"/>
      <c r="E52" s="174"/>
      <c r="F52" s="178"/>
      <c r="G52" s="173"/>
      <c r="H52" s="173"/>
      <c r="I52" s="174"/>
      <c r="J52" s="178"/>
      <c r="K52" s="195"/>
      <c r="L52" s="142"/>
      <c r="M52" s="142"/>
    </row>
    <row r="53" spans="1:13" x14ac:dyDescent="0.25">
      <c r="A53" s="163">
        <v>12</v>
      </c>
      <c r="B53" s="173"/>
      <c r="C53" s="173"/>
      <c r="D53" s="174"/>
      <c r="E53" s="174"/>
      <c r="F53" s="178"/>
      <c r="G53" s="173"/>
      <c r="H53" s="173"/>
      <c r="I53" s="174"/>
      <c r="J53" s="178"/>
      <c r="K53" s="195"/>
      <c r="L53" s="142"/>
      <c r="M53" s="142"/>
    </row>
    <row r="54" spans="1:13" x14ac:dyDescent="0.25">
      <c r="A54" s="163">
        <v>13</v>
      </c>
      <c r="B54" s="173"/>
      <c r="C54" s="173"/>
      <c r="D54" s="174"/>
      <c r="E54" s="174"/>
      <c r="F54" s="178"/>
      <c r="G54" s="173"/>
      <c r="H54" s="173"/>
      <c r="I54" s="174"/>
      <c r="J54" s="178"/>
      <c r="K54" s="195"/>
      <c r="L54" s="142"/>
      <c r="M54" s="142"/>
    </row>
    <row r="55" spans="1:13" x14ac:dyDescent="0.25">
      <c r="A55" s="163">
        <v>14</v>
      </c>
      <c r="B55" s="173"/>
      <c r="C55" s="173"/>
      <c r="D55" s="174"/>
      <c r="E55" s="174"/>
      <c r="F55" s="178"/>
      <c r="G55" s="173"/>
      <c r="H55" s="173"/>
      <c r="I55" s="174"/>
      <c r="J55" s="178"/>
      <c r="K55" s="195"/>
      <c r="L55" s="142"/>
      <c r="M55" s="142"/>
    </row>
    <row r="56" spans="1:13" x14ac:dyDescent="0.25">
      <c r="A56" s="163">
        <v>15</v>
      </c>
      <c r="B56" s="173"/>
      <c r="C56" s="173"/>
      <c r="D56" s="174"/>
      <c r="E56" s="174"/>
      <c r="F56" s="178"/>
      <c r="G56" s="173"/>
      <c r="H56" s="173"/>
      <c r="I56" s="174"/>
      <c r="J56" s="178"/>
      <c r="K56" s="195"/>
      <c r="L56" s="142"/>
      <c r="M56" s="142"/>
    </row>
    <row r="57" spans="1:13" x14ac:dyDescent="0.25">
      <c r="A57" s="163">
        <v>16</v>
      </c>
      <c r="B57" s="173"/>
      <c r="C57" s="173"/>
      <c r="D57" s="174"/>
      <c r="E57" s="174"/>
      <c r="F57" s="178"/>
      <c r="G57" s="173"/>
      <c r="H57" s="173"/>
      <c r="I57" s="174"/>
      <c r="J57" s="178"/>
      <c r="K57" s="195"/>
      <c r="L57" s="142"/>
      <c r="M57" s="142"/>
    </row>
    <row r="58" spans="1:13" x14ac:dyDescent="0.25">
      <c r="A58" s="163">
        <v>17</v>
      </c>
      <c r="B58" s="173"/>
      <c r="C58" s="173"/>
      <c r="D58" s="174"/>
      <c r="E58" s="174"/>
      <c r="F58" s="178"/>
      <c r="G58" s="173"/>
      <c r="H58" s="173"/>
      <c r="I58" s="174"/>
      <c r="J58" s="178"/>
      <c r="K58" s="195"/>
      <c r="L58" s="142"/>
      <c r="M58" s="142"/>
    </row>
    <row r="59" spans="1:13" x14ac:dyDescent="0.25">
      <c r="A59" s="163">
        <v>18</v>
      </c>
      <c r="B59" s="173"/>
      <c r="C59" s="173"/>
      <c r="D59" s="174"/>
      <c r="E59" s="174"/>
      <c r="F59" s="178"/>
      <c r="G59" s="173"/>
      <c r="H59" s="173"/>
      <c r="I59" s="174"/>
      <c r="J59" s="178"/>
      <c r="K59" s="195"/>
      <c r="L59" s="142"/>
      <c r="M59" s="142"/>
    </row>
    <row r="60" spans="1:13" x14ac:dyDescent="0.25">
      <c r="A60" s="163">
        <v>19</v>
      </c>
      <c r="B60" s="173"/>
      <c r="C60" s="173"/>
      <c r="D60" s="174"/>
      <c r="E60" s="174"/>
      <c r="F60" s="178"/>
      <c r="G60" s="173"/>
      <c r="H60" s="173"/>
      <c r="I60" s="174"/>
      <c r="J60" s="178"/>
      <c r="K60" s="195"/>
      <c r="L60" s="142"/>
      <c r="M60" s="142"/>
    </row>
    <row r="61" spans="1:13" ht="12" thickBot="1" x14ac:dyDescent="0.3">
      <c r="A61" s="164">
        <v>20</v>
      </c>
      <c r="B61" s="186"/>
      <c r="C61" s="186"/>
      <c r="D61" s="187"/>
      <c r="E61" s="187"/>
      <c r="F61" s="191"/>
      <c r="G61" s="186"/>
      <c r="H61" s="186"/>
      <c r="I61" s="187"/>
      <c r="J61" s="191"/>
      <c r="K61" s="197"/>
      <c r="L61" s="142"/>
      <c r="M61" s="142"/>
    </row>
    <row r="62" spans="1:13" x14ac:dyDescent="0.25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</row>
    <row r="63" spans="1:13" x14ac:dyDescent="0.25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4" spans="1:13" x14ac:dyDescent="0.25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</row>
    <row r="65" spans="1:13" x14ac:dyDescent="0.2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</row>
    <row r="66" spans="1:13" x14ac:dyDescent="0.25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</row>
    <row r="67" spans="1:13" x14ac:dyDescent="0.25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</row>
    <row r="68" spans="1:13" x14ac:dyDescent="0.25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</row>
    <row r="69" spans="1:13" x14ac:dyDescent="0.25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</row>
    <row r="70" spans="1:13" x14ac:dyDescent="0.25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</row>
    <row r="71" spans="1:13" x14ac:dyDescent="0.25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</row>
    <row r="72" spans="1:13" x14ac:dyDescent="0.25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</row>
    <row r="73" spans="1:13" x14ac:dyDescent="0.25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</row>
    <row r="74" spans="1:13" x14ac:dyDescent="0.25">
      <c r="A74" s="142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</row>
    <row r="75" spans="1:13" x14ac:dyDescent="0.25">
      <c r="A75" s="142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</row>
    <row r="76" spans="1:13" x14ac:dyDescent="0.25">
      <c r="A76" s="142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</row>
    <row r="77" spans="1:13" x14ac:dyDescent="0.25">
      <c r="A77" s="142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</row>
    <row r="78" spans="1:13" x14ac:dyDescent="0.25">
      <c r="A78" s="142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</row>
    <row r="79" spans="1:13" x14ac:dyDescent="0.25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</row>
    <row r="80" spans="1:13" s="142" customFormat="1" x14ac:dyDescent="0.25"/>
    <row r="81" s="142" customFormat="1" x14ac:dyDescent="0.25"/>
    <row r="82" s="142" customFormat="1" x14ac:dyDescent="0.25"/>
  </sheetData>
  <sheetProtection algorithmName="SHA-512" hashValue="QImrRAjMipJaeHtJz76WcTE+yaG2GuqGumnK9MOjZ0sBjS/cGN3QchwD/qEhDR3KD11LJQvEys+dZ9OkeBGZ6g==" saltValue="JINkeAFInvJwCr7FL+3fHQ==" spinCount="100000" sheet="1" selectLockedCells="1"/>
  <mergeCells count="20">
    <mergeCell ref="A22:K22"/>
    <mergeCell ref="A38:K38"/>
    <mergeCell ref="A41:K41"/>
    <mergeCell ref="B24:C24"/>
    <mergeCell ref="B26:C26"/>
    <mergeCell ref="F24:G24"/>
    <mergeCell ref="F26:G26"/>
    <mergeCell ref="J23:K23"/>
    <mergeCell ref="J26:K26"/>
    <mergeCell ref="G13:H13"/>
    <mergeCell ref="A8:M8"/>
    <mergeCell ref="I2:K2"/>
    <mergeCell ref="I3:K4"/>
    <mergeCell ref="I5:K5"/>
    <mergeCell ref="G11:H11"/>
    <mergeCell ref="L11:M12"/>
    <mergeCell ref="B11:C11"/>
    <mergeCell ref="B13:C13"/>
    <mergeCell ref="J10:K10"/>
    <mergeCell ref="J13:K13"/>
  </mergeCell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Drum Brake Data Submission Form B3 26 OCT 2020
Test 1&amp;R&amp;8October 26, 2020
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5721-23A2-4BCA-AEE6-265DD5C93F8C}">
  <dimension ref="A1:M82"/>
  <sheetViews>
    <sheetView zoomScaleNormal="100" workbookViewId="0">
      <selection activeCell="A22" sqref="A22:Q22"/>
    </sheetView>
  </sheetViews>
  <sheetFormatPr defaultColWidth="9.1796875" defaultRowHeight="11.5" x14ac:dyDescent="0.25"/>
  <cols>
    <col min="1" max="1" width="5.54296875" style="143" bestFit="1" customWidth="1"/>
    <col min="2" max="2" width="6.7265625" style="143" customWidth="1"/>
    <col min="3" max="3" width="9.26953125" style="143" bestFit="1" customWidth="1"/>
    <col min="4" max="5" width="6.7265625" style="143" customWidth="1"/>
    <col min="6" max="6" width="10.54296875" style="143" bestFit="1" customWidth="1"/>
    <col min="7" max="8" width="7.26953125" style="143" customWidth="1"/>
    <col min="9" max="9" width="7.54296875" style="143" customWidth="1"/>
    <col min="10" max="10" width="8.7265625" style="143" customWidth="1"/>
    <col min="11" max="12" width="6.7265625" style="143" customWidth="1"/>
    <col min="13" max="13" width="10.1796875" style="143" bestFit="1" customWidth="1"/>
    <col min="14" max="16384" width="9.1796875" style="143"/>
  </cols>
  <sheetData>
    <row r="1" spans="1:13" ht="12" thickBot="1" x14ac:dyDescent="0.3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39.5" thickBot="1" x14ac:dyDescent="0.3">
      <c r="A2" s="142"/>
      <c r="B2" s="142"/>
      <c r="C2" s="142"/>
      <c r="D2" s="142"/>
      <c r="E2" s="142"/>
      <c r="F2" s="142"/>
      <c r="G2" s="142"/>
      <c r="I2" s="324" t="s">
        <v>0</v>
      </c>
      <c r="J2" s="325"/>
      <c r="K2" s="326"/>
      <c r="L2" s="144" t="s">
        <v>24</v>
      </c>
      <c r="M2" s="145" t="s">
        <v>7</v>
      </c>
    </row>
    <row r="3" spans="1:13" ht="13" x14ac:dyDescent="0.3">
      <c r="A3" s="142"/>
      <c r="B3" s="142"/>
      <c r="C3" s="146"/>
      <c r="D3" s="142"/>
      <c r="E3" s="142"/>
      <c r="F3" s="142"/>
      <c r="G3" s="142"/>
      <c r="I3" s="327">
        <f>'Test Parameters'!N3</f>
        <v>0</v>
      </c>
      <c r="J3" s="328"/>
      <c r="K3" s="329"/>
      <c r="L3" s="166"/>
      <c r="M3" s="198"/>
    </row>
    <row r="4" spans="1:13" ht="13.5" thickBot="1" x14ac:dyDescent="0.35">
      <c r="A4" s="142"/>
      <c r="B4" s="142"/>
      <c r="C4" s="142"/>
      <c r="D4" s="142"/>
      <c r="E4" s="142"/>
      <c r="F4" s="142"/>
      <c r="G4" s="142"/>
      <c r="I4" s="330"/>
      <c r="J4" s="331"/>
      <c r="K4" s="332"/>
      <c r="L4" s="169">
        <v>2</v>
      </c>
      <c r="M4" s="73"/>
    </row>
    <row r="5" spans="1:13" ht="13.5" thickBot="1" x14ac:dyDescent="0.35">
      <c r="A5" s="142"/>
      <c r="B5" s="142"/>
      <c r="C5" s="142"/>
      <c r="D5" s="142"/>
      <c r="E5" s="142"/>
      <c r="F5" s="142"/>
      <c r="G5" s="142"/>
      <c r="I5" s="333" t="s">
        <v>1</v>
      </c>
      <c r="J5" s="334"/>
      <c r="K5" s="335"/>
      <c r="L5" s="170"/>
      <c r="M5" s="200"/>
    </row>
    <row r="6" spans="1:13" x14ac:dyDescent="0.25">
      <c r="A6" s="142"/>
      <c r="B6" s="142"/>
      <c r="C6" s="142"/>
      <c r="D6" s="142"/>
      <c r="E6" s="142"/>
      <c r="F6" s="142"/>
      <c r="G6" s="150"/>
      <c r="H6" s="150"/>
      <c r="I6" s="124"/>
      <c r="J6" s="151"/>
      <c r="L6" s="142"/>
      <c r="M6" s="152" t="s">
        <v>28</v>
      </c>
    </row>
    <row r="7" spans="1:13" ht="6" customHeight="1" thickBot="1" x14ac:dyDescent="0.3">
      <c r="A7" s="142"/>
      <c r="B7" s="142"/>
      <c r="C7" s="142"/>
      <c r="D7" s="142"/>
      <c r="E7" s="142"/>
      <c r="F7" s="142"/>
      <c r="G7" s="150"/>
      <c r="H7" s="150"/>
      <c r="I7" s="124"/>
      <c r="J7" s="151"/>
      <c r="K7" s="142"/>
      <c r="L7" s="142"/>
      <c r="M7" s="142"/>
    </row>
    <row r="8" spans="1:13" ht="13" x14ac:dyDescent="0.3">
      <c r="A8" s="321" t="s">
        <v>208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3"/>
    </row>
    <row r="9" spans="1:13" ht="4" customHeight="1" x14ac:dyDescent="0.3">
      <c r="A9" s="153"/>
      <c r="B9" s="154"/>
      <c r="C9" s="154"/>
      <c r="D9" s="154"/>
      <c r="E9" s="154"/>
      <c r="F9" s="154"/>
      <c r="G9" s="150"/>
      <c r="H9" s="150"/>
      <c r="I9" s="150"/>
      <c r="J9" s="150"/>
      <c r="K9" s="150"/>
      <c r="L9" s="142"/>
      <c r="M9" s="155"/>
    </row>
    <row r="10" spans="1:13" ht="12" customHeight="1" x14ac:dyDescent="0.3">
      <c r="A10" s="204"/>
      <c r="B10" s="206"/>
      <c r="C10" s="207"/>
      <c r="D10" s="208"/>
      <c r="E10" s="208"/>
      <c r="F10" s="208"/>
      <c r="G10" s="209"/>
      <c r="H10" s="205"/>
      <c r="I10" s="156"/>
      <c r="J10" s="340" t="s">
        <v>211</v>
      </c>
      <c r="K10" s="341"/>
      <c r="L10" s="210"/>
      <c r="M10" s="211"/>
    </row>
    <row r="11" spans="1:13" ht="12" customHeight="1" x14ac:dyDescent="0.25">
      <c r="A11" s="157"/>
      <c r="B11" s="336" t="s">
        <v>17</v>
      </c>
      <c r="C11" s="337"/>
      <c r="D11" s="160" t="s">
        <v>21</v>
      </c>
      <c r="E11" s="160" t="s">
        <v>20</v>
      </c>
      <c r="F11" s="160" t="s">
        <v>25</v>
      </c>
      <c r="G11" s="336" t="s">
        <v>23</v>
      </c>
      <c r="H11" s="337"/>
      <c r="I11" s="160" t="s">
        <v>19</v>
      </c>
      <c r="J11" s="158" t="s">
        <v>209</v>
      </c>
      <c r="K11" s="159" t="s">
        <v>12</v>
      </c>
      <c r="L11" s="338" t="s">
        <v>205</v>
      </c>
      <c r="M11" s="339"/>
    </row>
    <row r="12" spans="1:13" x14ac:dyDescent="0.25">
      <c r="A12" s="157" t="s">
        <v>21</v>
      </c>
      <c r="B12" s="158" t="s">
        <v>27</v>
      </c>
      <c r="C12" s="159" t="s">
        <v>210</v>
      </c>
      <c r="D12" s="160" t="s">
        <v>16</v>
      </c>
      <c r="E12" s="160" t="s">
        <v>15</v>
      </c>
      <c r="F12" s="160" t="s">
        <v>207</v>
      </c>
      <c r="G12" s="158" t="s">
        <v>207</v>
      </c>
      <c r="H12" s="159" t="s">
        <v>14</v>
      </c>
      <c r="I12" s="160" t="s">
        <v>14</v>
      </c>
      <c r="J12" s="158" t="s">
        <v>13</v>
      </c>
      <c r="K12" s="159"/>
      <c r="L12" s="336"/>
      <c r="M12" s="339"/>
    </row>
    <row r="13" spans="1:13" x14ac:dyDescent="0.25">
      <c r="A13" s="201" t="s">
        <v>18</v>
      </c>
      <c r="B13" s="319" t="s">
        <v>200</v>
      </c>
      <c r="C13" s="320"/>
      <c r="D13" s="202" t="s">
        <v>201</v>
      </c>
      <c r="E13" s="202" t="s">
        <v>204</v>
      </c>
      <c r="F13" s="202" t="s">
        <v>199</v>
      </c>
      <c r="G13" s="319" t="s">
        <v>202</v>
      </c>
      <c r="H13" s="320"/>
      <c r="I13" s="202" t="s">
        <v>203</v>
      </c>
      <c r="J13" s="319" t="s">
        <v>217</v>
      </c>
      <c r="K13" s="320"/>
      <c r="L13" s="161" t="s">
        <v>22</v>
      </c>
      <c r="M13" s="162" t="s">
        <v>206</v>
      </c>
    </row>
    <row r="14" spans="1:13" ht="12" thickBot="1" x14ac:dyDescent="0.3">
      <c r="A14" s="163">
        <v>1</v>
      </c>
      <c r="B14" s="173"/>
      <c r="C14" s="173"/>
      <c r="D14" s="174"/>
      <c r="E14" s="174"/>
      <c r="F14" s="175"/>
      <c r="G14" s="176"/>
      <c r="H14" s="177"/>
      <c r="I14" s="174"/>
      <c r="J14" s="178"/>
      <c r="K14" s="178"/>
      <c r="L14" s="179"/>
      <c r="M14" s="180"/>
    </row>
    <row r="15" spans="1:13" ht="12.5" thickTop="1" thickBot="1" x14ac:dyDescent="0.3">
      <c r="A15" s="163">
        <v>2</v>
      </c>
      <c r="B15" s="173"/>
      <c r="C15" s="173"/>
      <c r="D15" s="174"/>
      <c r="E15" s="174"/>
      <c r="F15" s="173"/>
      <c r="G15" s="181"/>
      <c r="H15" s="178"/>
      <c r="I15" s="174"/>
      <c r="J15" s="178"/>
      <c r="K15" s="178"/>
      <c r="L15" s="179"/>
      <c r="M15" s="180"/>
    </row>
    <row r="16" spans="1:13" ht="12.5" thickTop="1" thickBot="1" x14ac:dyDescent="0.3">
      <c r="A16" s="163">
        <v>3</v>
      </c>
      <c r="B16" s="173"/>
      <c r="C16" s="173"/>
      <c r="D16" s="174"/>
      <c r="E16" s="174"/>
      <c r="F16" s="175"/>
      <c r="G16" s="182"/>
      <c r="H16" s="183"/>
      <c r="I16" s="174"/>
      <c r="J16" s="178"/>
      <c r="K16" s="178"/>
      <c r="L16" s="179"/>
      <c r="M16" s="180"/>
    </row>
    <row r="17" spans="1:13" ht="12" thickTop="1" x14ac:dyDescent="0.25">
      <c r="A17" s="163">
        <v>4</v>
      </c>
      <c r="B17" s="173"/>
      <c r="C17" s="173"/>
      <c r="D17" s="174"/>
      <c r="E17" s="174"/>
      <c r="F17" s="173"/>
      <c r="G17" s="184"/>
      <c r="H17" s="178"/>
      <c r="I17" s="174"/>
      <c r="J17" s="178"/>
      <c r="K17" s="178"/>
      <c r="L17" s="179"/>
      <c r="M17" s="180"/>
    </row>
    <row r="18" spans="1:13" x14ac:dyDescent="0.25">
      <c r="A18" s="163">
        <v>5</v>
      </c>
      <c r="B18" s="173"/>
      <c r="C18" s="173"/>
      <c r="D18" s="174"/>
      <c r="E18" s="174"/>
      <c r="F18" s="173"/>
      <c r="G18" s="178"/>
      <c r="H18" s="178"/>
      <c r="I18" s="174"/>
      <c r="J18" s="178"/>
      <c r="K18" s="178"/>
      <c r="L18" s="179"/>
      <c r="M18" s="180"/>
    </row>
    <row r="19" spans="1:13" ht="12" thickBot="1" x14ac:dyDescent="0.3">
      <c r="A19" s="163">
        <v>6</v>
      </c>
      <c r="B19" s="173"/>
      <c r="C19" s="173"/>
      <c r="D19" s="174"/>
      <c r="E19" s="174"/>
      <c r="F19" s="173"/>
      <c r="G19" s="185"/>
      <c r="H19" s="178"/>
      <c r="I19" s="174"/>
      <c r="J19" s="178"/>
      <c r="K19" s="178"/>
      <c r="L19" s="179"/>
      <c r="M19" s="180"/>
    </row>
    <row r="20" spans="1:13" ht="12.5" thickTop="1" thickBot="1" x14ac:dyDescent="0.3">
      <c r="A20" s="164">
        <v>7</v>
      </c>
      <c r="B20" s="186"/>
      <c r="C20" s="186"/>
      <c r="D20" s="187"/>
      <c r="E20" s="187"/>
      <c r="F20" s="188"/>
      <c r="G20" s="189"/>
      <c r="H20" s="190"/>
      <c r="I20" s="187"/>
      <c r="J20" s="191"/>
      <c r="K20" s="191"/>
      <c r="L20" s="192"/>
      <c r="M20" s="193"/>
    </row>
    <row r="21" spans="1:13" ht="6" customHeight="1" thickBot="1" x14ac:dyDescent="0.3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 ht="13" x14ac:dyDescent="0.3">
      <c r="A22" s="342" t="s">
        <v>212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4"/>
      <c r="L22" s="142"/>
      <c r="M22" s="142"/>
    </row>
    <row r="23" spans="1:13" ht="13" x14ac:dyDescent="0.3">
      <c r="A23" s="204"/>
      <c r="B23" s="206"/>
      <c r="C23" s="207"/>
      <c r="D23" s="208"/>
      <c r="E23" s="208"/>
      <c r="F23" s="206"/>
      <c r="G23" s="212"/>
      <c r="H23" s="208"/>
      <c r="I23" s="156"/>
      <c r="J23" s="340" t="s">
        <v>211</v>
      </c>
      <c r="K23" s="347"/>
      <c r="L23" s="142"/>
      <c r="M23" s="142"/>
    </row>
    <row r="24" spans="1:13" x14ac:dyDescent="0.25">
      <c r="A24" s="157"/>
      <c r="B24" s="336" t="s">
        <v>17</v>
      </c>
      <c r="C24" s="337"/>
      <c r="D24" s="160" t="s">
        <v>21</v>
      </c>
      <c r="E24" s="160" t="s">
        <v>20</v>
      </c>
      <c r="F24" s="336" t="s">
        <v>25</v>
      </c>
      <c r="G24" s="345"/>
      <c r="H24" s="160" t="s">
        <v>23</v>
      </c>
      <c r="I24" s="160" t="s">
        <v>19</v>
      </c>
      <c r="J24" s="158" t="s">
        <v>209</v>
      </c>
      <c r="K24" s="203" t="s">
        <v>12</v>
      </c>
      <c r="L24" s="142"/>
      <c r="M24" s="142"/>
    </row>
    <row r="25" spans="1:13" x14ac:dyDescent="0.25">
      <c r="A25" s="157" t="s">
        <v>21</v>
      </c>
      <c r="B25" s="158" t="s">
        <v>27</v>
      </c>
      <c r="C25" s="159" t="s">
        <v>210</v>
      </c>
      <c r="D25" s="160" t="s">
        <v>16</v>
      </c>
      <c r="E25" s="160" t="s">
        <v>15</v>
      </c>
      <c r="F25" s="158" t="s">
        <v>207</v>
      </c>
      <c r="G25" s="150" t="s">
        <v>14</v>
      </c>
      <c r="H25" s="160" t="s">
        <v>207</v>
      </c>
      <c r="I25" s="160" t="s">
        <v>14</v>
      </c>
      <c r="J25" s="158" t="s">
        <v>13</v>
      </c>
      <c r="K25" s="203"/>
      <c r="L25" s="142"/>
      <c r="M25" s="142"/>
    </row>
    <row r="26" spans="1:13" x14ac:dyDescent="0.25">
      <c r="A26" s="201" t="s">
        <v>18</v>
      </c>
      <c r="B26" s="319" t="s">
        <v>200</v>
      </c>
      <c r="C26" s="320"/>
      <c r="D26" s="202" t="s">
        <v>201</v>
      </c>
      <c r="E26" s="202" t="s">
        <v>204</v>
      </c>
      <c r="F26" s="319" t="s">
        <v>199</v>
      </c>
      <c r="G26" s="346"/>
      <c r="H26" s="202" t="s">
        <v>202</v>
      </c>
      <c r="I26" s="202" t="s">
        <v>203</v>
      </c>
      <c r="J26" s="319" t="s">
        <v>217</v>
      </c>
      <c r="K26" s="348"/>
      <c r="L26" s="142"/>
      <c r="M26" s="142"/>
    </row>
    <row r="27" spans="1:13" x14ac:dyDescent="0.25">
      <c r="A27" s="163">
        <v>1</v>
      </c>
      <c r="B27" s="173"/>
      <c r="C27" s="173"/>
      <c r="D27" s="174"/>
      <c r="E27" s="174"/>
      <c r="F27" s="173"/>
      <c r="G27" s="173"/>
      <c r="H27" s="194"/>
      <c r="I27" s="174"/>
      <c r="J27" s="178"/>
      <c r="K27" s="195"/>
      <c r="L27" s="142"/>
      <c r="M27" s="142"/>
    </row>
    <row r="28" spans="1:13" x14ac:dyDescent="0.25">
      <c r="A28" s="163">
        <v>2</v>
      </c>
      <c r="B28" s="173"/>
      <c r="C28" s="173"/>
      <c r="D28" s="174"/>
      <c r="E28" s="174"/>
      <c r="F28" s="173"/>
      <c r="G28" s="173"/>
      <c r="H28" s="194"/>
      <c r="I28" s="174"/>
      <c r="J28" s="178"/>
      <c r="K28" s="195"/>
      <c r="L28" s="142"/>
      <c r="M28" s="142"/>
    </row>
    <row r="29" spans="1:13" x14ac:dyDescent="0.25">
      <c r="A29" s="163">
        <v>3</v>
      </c>
      <c r="B29" s="173"/>
      <c r="C29" s="173"/>
      <c r="D29" s="174"/>
      <c r="E29" s="174"/>
      <c r="F29" s="173"/>
      <c r="G29" s="173"/>
      <c r="H29" s="194"/>
      <c r="I29" s="174"/>
      <c r="J29" s="178"/>
      <c r="K29" s="195"/>
      <c r="L29" s="142"/>
      <c r="M29" s="142"/>
    </row>
    <row r="30" spans="1:13" x14ac:dyDescent="0.25">
      <c r="A30" s="163">
        <v>4</v>
      </c>
      <c r="B30" s="173"/>
      <c r="C30" s="173"/>
      <c r="D30" s="174"/>
      <c r="E30" s="174"/>
      <c r="F30" s="173"/>
      <c r="G30" s="173"/>
      <c r="H30" s="194"/>
      <c r="I30" s="174"/>
      <c r="J30" s="178"/>
      <c r="K30" s="195"/>
      <c r="L30" s="142"/>
      <c r="M30" s="142"/>
    </row>
    <row r="31" spans="1:13" x14ac:dyDescent="0.25">
      <c r="A31" s="163">
        <v>5</v>
      </c>
      <c r="B31" s="173"/>
      <c r="C31" s="173"/>
      <c r="D31" s="174"/>
      <c r="E31" s="174"/>
      <c r="F31" s="173"/>
      <c r="G31" s="173"/>
      <c r="H31" s="194"/>
      <c r="I31" s="174"/>
      <c r="J31" s="178"/>
      <c r="K31" s="195"/>
      <c r="L31" s="142"/>
      <c r="M31" s="142"/>
    </row>
    <row r="32" spans="1:13" x14ac:dyDescent="0.25">
      <c r="A32" s="163">
        <v>6</v>
      </c>
      <c r="B32" s="173"/>
      <c r="C32" s="173"/>
      <c r="D32" s="174"/>
      <c r="E32" s="174"/>
      <c r="F32" s="173"/>
      <c r="G32" s="173"/>
      <c r="H32" s="194"/>
      <c r="I32" s="174"/>
      <c r="J32" s="178"/>
      <c r="K32" s="195"/>
      <c r="L32" s="142"/>
      <c r="M32" s="142"/>
    </row>
    <row r="33" spans="1:13" x14ac:dyDescent="0.25">
      <c r="A33" s="163">
        <v>7</v>
      </c>
      <c r="B33" s="173"/>
      <c r="C33" s="173"/>
      <c r="D33" s="174"/>
      <c r="E33" s="174"/>
      <c r="F33" s="173"/>
      <c r="G33" s="173"/>
      <c r="H33" s="194"/>
      <c r="I33" s="174"/>
      <c r="J33" s="178"/>
      <c r="K33" s="195"/>
      <c r="L33" s="142"/>
      <c r="M33" s="142"/>
    </row>
    <row r="34" spans="1:13" x14ac:dyDescent="0.25">
      <c r="A34" s="163">
        <v>8</v>
      </c>
      <c r="B34" s="173"/>
      <c r="C34" s="173"/>
      <c r="D34" s="174"/>
      <c r="E34" s="174"/>
      <c r="F34" s="173"/>
      <c r="G34" s="173"/>
      <c r="H34" s="194"/>
      <c r="I34" s="174"/>
      <c r="J34" s="178"/>
      <c r="K34" s="195"/>
      <c r="L34" s="142"/>
      <c r="M34" s="142"/>
    </row>
    <row r="35" spans="1:13" x14ac:dyDescent="0.25">
      <c r="A35" s="163">
        <v>9</v>
      </c>
      <c r="B35" s="173"/>
      <c r="C35" s="173"/>
      <c r="D35" s="174"/>
      <c r="E35" s="174"/>
      <c r="F35" s="173"/>
      <c r="G35" s="173"/>
      <c r="H35" s="194"/>
      <c r="I35" s="174"/>
      <c r="J35" s="178"/>
      <c r="K35" s="195"/>
      <c r="L35" s="142"/>
      <c r="M35" s="142"/>
    </row>
    <row r="36" spans="1:13" ht="12" thickBot="1" x14ac:dyDescent="0.3">
      <c r="A36" s="164">
        <v>10</v>
      </c>
      <c r="B36" s="186"/>
      <c r="C36" s="186"/>
      <c r="D36" s="187"/>
      <c r="E36" s="187"/>
      <c r="F36" s="186"/>
      <c r="G36" s="186"/>
      <c r="H36" s="196"/>
      <c r="I36" s="187"/>
      <c r="J36" s="191"/>
      <c r="K36" s="197"/>
      <c r="L36" s="142"/>
      <c r="M36" s="142"/>
    </row>
    <row r="37" spans="1:13" ht="6" customHeight="1" thickBot="1" x14ac:dyDescent="0.3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</row>
    <row r="38" spans="1:13" ht="13" x14ac:dyDescent="0.3">
      <c r="A38" s="342" t="s">
        <v>216</v>
      </c>
      <c r="B38" s="343"/>
      <c r="C38" s="343"/>
      <c r="D38" s="343"/>
      <c r="E38" s="343"/>
      <c r="F38" s="343"/>
      <c r="G38" s="343"/>
      <c r="H38" s="343"/>
      <c r="I38" s="343"/>
      <c r="J38" s="343"/>
      <c r="K38" s="344"/>
      <c r="L38" s="142"/>
      <c r="M38" s="142"/>
    </row>
    <row r="39" spans="1:13" ht="12" thickBot="1" x14ac:dyDescent="0.3">
      <c r="A39" s="164">
        <v>1</v>
      </c>
      <c r="B39" s="186"/>
      <c r="C39" s="186"/>
      <c r="D39" s="187"/>
      <c r="E39" s="187"/>
      <c r="F39" s="191"/>
      <c r="G39" s="186"/>
      <c r="H39" s="186"/>
      <c r="I39" s="187"/>
      <c r="J39" s="191"/>
      <c r="K39" s="197"/>
      <c r="L39" s="142"/>
      <c r="M39" s="142"/>
    </row>
    <row r="40" spans="1:13" ht="6" customHeight="1" thickBot="1" x14ac:dyDescent="0.3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</row>
    <row r="41" spans="1:13" ht="13" x14ac:dyDescent="0.3">
      <c r="A41" s="342" t="s">
        <v>213</v>
      </c>
      <c r="B41" s="343"/>
      <c r="C41" s="343"/>
      <c r="D41" s="343"/>
      <c r="E41" s="343"/>
      <c r="F41" s="343"/>
      <c r="G41" s="343"/>
      <c r="H41" s="343"/>
      <c r="I41" s="343"/>
      <c r="J41" s="343"/>
      <c r="K41" s="344"/>
      <c r="L41" s="142"/>
      <c r="M41" s="142"/>
    </row>
    <row r="42" spans="1:13" x14ac:dyDescent="0.25">
      <c r="A42" s="163">
        <v>1</v>
      </c>
      <c r="B42" s="173"/>
      <c r="C42" s="173"/>
      <c r="D42" s="174"/>
      <c r="E42" s="174"/>
      <c r="F42" s="178"/>
      <c r="G42" s="173"/>
      <c r="H42" s="173"/>
      <c r="I42" s="174"/>
      <c r="J42" s="178"/>
      <c r="K42" s="195"/>
      <c r="L42" s="142"/>
      <c r="M42" s="142"/>
    </row>
    <row r="43" spans="1:13" x14ac:dyDescent="0.25">
      <c r="A43" s="163">
        <v>2</v>
      </c>
      <c r="B43" s="173"/>
      <c r="C43" s="173"/>
      <c r="D43" s="174"/>
      <c r="E43" s="174"/>
      <c r="F43" s="178"/>
      <c r="G43" s="173"/>
      <c r="H43" s="173"/>
      <c r="I43" s="174"/>
      <c r="J43" s="178"/>
      <c r="K43" s="195"/>
      <c r="L43" s="142"/>
      <c r="M43" s="142"/>
    </row>
    <row r="44" spans="1:13" x14ac:dyDescent="0.25">
      <c r="A44" s="163">
        <v>3</v>
      </c>
      <c r="B44" s="173"/>
      <c r="C44" s="173"/>
      <c r="D44" s="174"/>
      <c r="E44" s="174"/>
      <c r="F44" s="178"/>
      <c r="G44" s="173"/>
      <c r="H44" s="173"/>
      <c r="I44" s="174"/>
      <c r="J44" s="178"/>
      <c r="K44" s="195"/>
      <c r="L44" s="142"/>
      <c r="M44" s="142"/>
    </row>
    <row r="45" spans="1:13" x14ac:dyDescent="0.25">
      <c r="A45" s="163">
        <v>4</v>
      </c>
      <c r="B45" s="173"/>
      <c r="C45" s="173"/>
      <c r="D45" s="174"/>
      <c r="E45" s="174"/>
      <c r="F45" s="178"/>
      <c r="G45" s="173"/>
      <c r="H45" s="173"/>
      <c r="I45" s="174"/>
      <c r="J45" s="178"/>
      <c r="K45" s="195"/>
      <c r="L45" s="142"/>
      <c r="M45" s="142"/>
    </row>
    <row r="46" spans="1:13" x14ac:dyDescent="0.25">
      <c r="A46" s="163">
        <v>5</v>
      </c>
      <c r="B46" s="173"/>
      <c r="C46" s="173"/>
      <c r="D46" s="174"/>
      <c r="E46" s="174"/>
      <c r="F46" s="178"/>
      <c r="G46" s="173"/>
      <c r="H46" s="173"/>
      <c r="I46" s="174"/>
      <c r="J46" s="178"/>
      <c r="K46" s="195"/>
      <c r="L46" s="142"/>
      <c r="M46" s="142"/>
    </row>
    <row r="47" spans="1:13" x14ac:dyDescent="0.25">
      <c r="A47" s="163">
        <v>6</v>
      </c>
      <c r="B47" s="173"/>
      <c r="C47" s="173"/>
      <c r="D47" s="174"/>
      <c r="E47" s="174"/>
      <c r="F47" s="178"/>
      <c r="G47" s="173"/>
      <c r="H47" s="173"/>
      <c r="I47" s="174"/>
      <c r="J47" s="178"/>
      <c r="K47" s="195"/>
      <c r="L47" s="142"/>
      <c r="M47" s="142"/>
    </row>
    <row r="48" spans="1:13" x14ac:dyDescent="0.25">
      <c r="A48" s="163">
        <v>7</v>
      </c>
      <c r="B48" s="173"/>
      <c r="C48" s="173"/>
      <c r="D48" s="174"/>
      <c r="E48" s="174"/>
      <c r="F48" s="178"/>
      <c r="G48" s="173"/>
      <c r="H48" s="173"/>
      <c r="I48" s="174"/>
      <c r="J48" s="178"/>
      <c r="K48" s="195"/>
      <c r="L48" s="142"/>
      <c r="M48" s="142"/>
    </row>
    <row r="49" spans="1:13" x14ac:dyDescent="0.25">
      <c r="A49" s="163">
        <v>8</v>
      </c>
      <c r="B49" s="173"/>
      <c r="C49" s="173"/>
      <c r="D49" s="174"/>
      <c r="E49" s="174"/>
      <c r="F49" s="178"/>
      <c r="G49" s="173"/>
      <c r="H49" s="173"/>
      <c r="I49" s="174"/>
      <c r="J49" s="178"/>
      <c r="K49" s="195"/>
      <c r="L49" s="142"/>
      <c r="M49" s="142"/>
    </row>
    <row r="50" spans="1:13" x14ac:dyDescent="0.25">
      <c r="A50" s="163">
        <v>9</v>
      </c>
      <c r="B50" s="173"/>
      <c r="C50" s="173"/>
      <c r="D50" s="174"/>
      <c r="E50" s="174"/>
      <c r="F50" s="178"/>
      <c r="G50" s="173"/>
      <c r="H50" s="173"/>
      <c r="I50" s="174"/>
      <c r="J50" s="178"/>
      <c r="K50" s="195"/>
      <c r="L50" s="142"/>
      <c r="M50" s="142"/>
    </row>
    <row r="51" spans="1:13" x14ac:dyDescent="0.25">
      <c r="A51" s="163">
        <v>10</v>
      </c>
      <c r="B51" s="173"/>
      <c r="C51" s="173"/>
      <c r="D51" s="174"/>
      <c r="E51" s="174"/>
      <c r="F51" s="178"/>
      <c r="G51" s="173"/>
      <c r="H51" s="173"/>
      <c r="I51" s="174"/>
      <c r="J51" s="178"/>
      <c r="K51" s="195"/>
      <c r="L51" s="142"/>
      <c r="M51" s="142"/>
    </row>
    <row r="52" spans="1:13" x14ac:dyDescent="0.25">
      <c r="A52" s="163">
        <v>11</v>
      </c>
      <c r="B52" s="173"/>
      <c r="C52" s="173"/>
      <c r="D52" s="174"/>
      <c r="E52" s="174"/>
      <c r="F52" s="178"/>
      <c r="G52" s="173"/>
      <c r="H52" s="173"/>
      <c r="I52" s="174"/>
      <c r="J52" s="178"/>
      <c r="K52" s="195"/>
      <c r="L52" s="142"/>
      <c r="M52" s="142"/>
    </row>
    <row r="53" spans="1:13" x14ac:dyDescent="0.25">
      <c r="A53" s="163">
        <v>12</v>
      </c>
      <c r="B53" s="173"/>
      <c r="C53" s="173"/>
      <c r="D53" s="174"/>
      <c r="E53" s="174"/>
      <c r="F53" s="178"/>
      <c r="G53" s="173"/>
      <c r="H53" s="173"/>
      <c r="I53" s="174"/>
      <c r="J53" s="178"/>
      <c r="K53" s="195"/>
      <c r="L53" s="142"/>
      <c r="M53" s="142"/>
    </row>
    <row r="54" spans="1:13" x14ac:dyDescent="0.25">
      <c r="A54" s="163">
        <v>13</v>
      </c>
      <c r="B54" s="173"/>
      <c r="C54" s="173"/>
      <c r="D54" s="174"/>
      <c r="E54" s="174"/>
      <c r="F54" s="178"/>
      <c r="G54" s="173"/>
      <c r="H54" s="173"/>
      <c r="I54" s="174"/>
      <c r="J54" s="178"/>
      <c r="K54" s="195"/>
      <c r="L54" s="142"/>
      <c r="M54" s="142"/>
    </row>
    <row r="55" spans="1:13" x14ac:dyDescent="0.25">
      <c r="A55" s="163">
        <v>14</v>
      </c>
      <c r="B55" s="173"/>
      <c r="C55" s="173"/>
      <c r="D55" s="174"/>
      <c r="E55" s="174"/>
      <c r="F55" s="178"/>
      <c r="G55" s="173"/>
      <c r="H55" s="173"/>
      <c r="I55" s="174"/>
      <c r="J55" s="178"/>
      <c r="K55" s="195"/>
      <c r="L55" s="142"/>
      <c r="M55" s="142"/>
    </row>
    <row r="56" spans="1:13" x14ac:dyDescent="0.25">
      <c r="A56" s="163">
        <v>15</v>
      </c>
      <c r="B56" s="173"/>
      <c r="C56" s="173"/>
      <c r="D56" s="174"/>
      <c r="E56" s="174"/>
      <c r="F56" s="178"/>
      <c r="G56" s="173"/>
      <c r="H56" s="173"/>
      <c r="I56" s="174"/>
      <c r="J56" s="178"/>
      <c r="K56" s="195"/>
      <c r="L56" s="142"/>
      <c r="M56" s="142"/>
    </row>
    <row r="57" spans="1:13" x14ac:dyDescent="0.25">
      <c r="A57" s="163">
        <v>16</v>
      </c>
      <c r="B57" s="173"/>
      <c r="C57" s="173"/>
      <c r="D57" s="174"/>
      <c r="E57" s="174"/>
      <c r="F57" s="178"/>
      <c r="G57" s="173"/>
      <c r="H57" s="173"/>
      <c r="I57" s="174"/>
      <c r="J57" s="178"/>
      <c r="K57" s="195"/>
      <c r="L57" s="142"/>
      <c r="M57" s="142"/>
    </row>
    <row r="58" spans="1:13" x14ac:dyDescent="0.25">
      <c r="A58" s="163">
        <v>17</v>
      </c>
      <c r="B58" s="173"/>
      <c r="C58" s="173"/>
      <c r="D58" s="174"/>
      <c r="E58" s="174"/>
      <c r="F58" s="178"/>
      <c r="G58" s="173"/>
      <c r="H58" s="173"/>
      <c r="I58" s="174"/>
      <c r="J58" s="178"/>
      <c r="K58" s="195"/>
      <c r="L58" s="142"/>
      <c r="M58" s="142"/>
    </row>
    <row r="59" spans="1:13" x14ac:dyDescent="0.25">
      <c r="A59" s="163">
        <v>18</v>
      </c>
      <c r="B59" s="173"/>
      <c r="C59" s="173"/>
      <c r="D59" s="174"/>
      <c r="E59" s="174"/>
      <c r="F59" s="178"/>
      <c r="G59" s="173"/>
      <c r="H59" s="173"/>
      <c r="I59" s="174"/>
      <c r="J59" s="178"/>
      <c r="K59" s="195"/>
      <c r="L59" s="142"/>
      <c r="M59" s="142"/>
    </row>
    <row r="60" spans="1:13" x14ac:dyDescent="0.25">
      <c r="A60" s="163">
        <v>19</v>
      </c>
      <c r="B60" s="173"/>
      <c r="C60" s="173"/>
      <c r="D60" s="174"/>
      <c r="E60" s="174"/>
      <c r="F60" s="178"/>
      <c r="G60" s="173"/>
      <c r="H60" s="173"/>
      <c r="I60" s="174"/>
      <c r="J60" s="178"/>
      <c r="K60" s="195"/>
      <c r="L60" s="142"/>
      <c r="M60" s="142"/>
    </row>
    <row r="61" spans="1:13" ht="12" thickBot="1" x14ac:dyDescent="0.3">
      <c r="A61" s="164">
        <v>20</v>
      </c>
      <c r="B61" s="186"/>
      <c r="C61" s="186"/>
      <c r="D61" s="187"/>
      <c r="E61" s="187"/>
      <c r="F61" s="191"/>
      <c r="G61" s="186"/>
      <c r="H61" s="186"/>
      <c r="I61" s="187"/>
      <c r="J61" s="191"/>
      <c r="K61" s="197"/>
      <c r="L61" s="142"/>
      <c r="M61" s="142"/>
    </row>
    <row r="62" spans="1:13" x14ac:dyDescent="0.25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</row>
    <row r="63" spans="1:13" x14ac:dyDescent="0.25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4" spans="1:13" x14ac:dyDescent="0.25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</row>
    <row r="65" spans="1:13" x14ac:dyDescent="0.2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</row>
    <row r="66" spans="1:13" x14ac:dyDescent="0.25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</row>
    <row r="67" spans="1:13" x14ac:dyDescent="0.25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</row>
    <row r="68" spans="1:13" x14ac:dyDescent="0.25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</row>
    <row r="69" spans="1:13" x14ac:dyDescent="0.25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</row>
    <row r="70" spans="1:13" x14ac:dyDescent="0.25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</row>
    <row r="71" spans="1:13" x14ac:dyDescent="0.25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</row>
    <row r="72" spans="1:13" x14ac:dyDescent="0.25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</row>
    <row r="73" spans="1:13" x14ac:dyDescent="0.25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</row>
    <row r="74" spans="1:13" x14ac:dyDescent="0.25">
      <c r="A74" s="142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</row>
    <row r="75" spans="1:13" x14ac:dyDescent="0.25">
      <c r="A75" s="142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</row>
    <row r="76" spans="1:13" x14ac:dyDescent="0.25">
      <c r="A76" s="142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</row>
    <row r="77" spans="1:13" x14ac:dyDescent="0.25">
      <c r="A77" s="142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</row>
    <row r="78" spans="1:13" x14ac:dyDescent="0.25">
      <c r="A78" s="142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</row>
    <row r="79" spans="1:13" x14ac:dyDescent="0.25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</row>
    <row r="80" spans="1:13" s="142" customFormat="1" x14ac:dyDescent="0.25"/>
    <row r="81" s="142" customFormat="1" x14ac:dyDescent="0.25"/>
    <row r="82" s="142" customFormat="1" x14ac:dyDescent="0.25"/>
  </sheetData>
  <sheetProtection algorithmName="SHA-512" hashValue="tSxHVjEm6pMmrnyLSV3TAIc867zWnlTVSSfABom9UAw+sKvc7YMquAXf0WB9Qr5RpBNPSmJqoKy3/yu5MJygkw==" saltValue="RZ6gN3rgYGxZHV2OLggRGw==" spinCount="100000" sheet="1" selectLockedCells="1"/>
  <mergeCells count="20">
    <mergeCell ref="B26:C26"/>
    <mergeCell ref="F26:G26"/>
    <mergeCell ref="A38:K38"/>
    <mergeCell ref="A41:K41"/>
    <mergeCell ref="B13:C13"/>
    <mergeCell ref="G13:H13"/>
    <mergeCell ref="A22:K22"/>
    <mergeCell ref="B24:C24"/>
    <mergeCell ref="F24:G24"/>
    <mergeCell ref="J13:K13"/>
    <mergeCell ref="J23:K23"/>
    <mergeCell ref="J26:K26"/>
    <mergeCell ref="I2:K2"/>
    <mergeCell ref="I3:K4"/>
    <mergeCell ref="I5:K5"/>
    <mergeCell ref="A8:M8"/>
    <mergeCell ref="B11:C11"/>
    <mergeCell ref="G11:H11"/>
    <mergeCell ref="L11:M12"/>
    <mergeCell ref="J10:K10"/>
  </mergeCell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Drum Brake Data Submission Form B3 26 OCT 2020
Test 2&amp;R&amp;8October 26, 2020
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D5E5-BD73-4A29-ABE7-CF4FEB3C49D1}">
  <dimension ref="A1:M82"/>
  <sheetViews>
    <sheetView zoomScaleNormal="100" workbookViewId="0">
      <selection activeCell="A22" sqref="A22:Q22"/>
    </sheetView>
  </sheetViews>
  <sheetFormatPr defaultColWidth="9.1796875" defaultRowHeight="11.5" x14ac:dyDescent="0.25"/>
  <cols>
    <col min="1" max="1" width="5.54296875" style="143" bestFit="1" customWidth="1"/>
    <col min="2" max="2" width="6.7265625" style="143" customWidth="1"/>
    <col min="3" max="3" width="9.26953125" style="143" bestFit="1" customWidth="1"/>
    <col min="4" max="5" width="6.7265625" style="143" customWidth="1"/>
    <col min="6" max="6" width="10.54296875" style="143" bestFit="1" customWidth="1"/>
    <col min="7" max="8" width="7.26953125" style="143" customWidth="1"/>
    <col min="9" max="9" width="7.54296875" style="143" customWidth="1"/>
    <col min="10" max="10" width="8.7265625" style="143" customWidth="1"/>
    <col min="11" max="12" width="6.7265625" style="143" customWidth="1"/>
    <col min="13" max="13" width="10.1796875" style="143" bestFit="1" customWidth="1"/>
    <col min="14" max="16384" width="9.1796875" style="143"/>
  </cols>
  <sheetData>
    <row r="1" spans="1:13" ht="12" thickBot="1" x14ac:dyDescent="0.3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39.5" thickBot="1" x14ac:dyDescent="0.3">
      <c r="A2" s="142"/>
      <c r="B2" s="142"/>
      <c r="C2" s="142"/>
      <c r="D2" s="142"/>
      <c r="E2" s="142"/>
      <c r="F2" s="142"/>
      <c r="G2" s="142"/>
      <c r="I2" s="324" t="s">
        <v>0</v>
      </c>
      <c r="J2" s="325"/>
      <c r="K2" s="326"/>
      <c r="L2" s="147" t="s">
        <v>24</v>
      </c>
      <c r="M2" s="165" t="s">
        <v>7</v>
      </c>
    </row>
    <row r="3" spans="1:13" ht="13" x14ac:dyDescent="0.3">
      <c r="A3" s="142"/>
      <c r="B3" s="142"/>
      <c r="C3" s="146"/>
      <c r="D3" s="142"/>
      <c r="E3" s="142"/>
      <c r="F3" s="142"/>
      <c r="G3" s="142"/>
      <c r="I3" s="327">
        <f>'Test Parameters'!N3</f>
        <v>0</v>
      </c>
      <c r="J3" s="328"/>
      <c r="K3" s="329"/>
      <c r="L3" s="166"/>
      <c r="M3" s="198"/>
    </row>
    <row r="4" spans="1:13" ht="13.5" thickBot="1" x14ac:dyDescent="0.35">
      <c r="A4" s="142"/>
      <c r="B4" s="142"/>
      <c r="C4" s="142"/>
      <c r="D4" s="142"/>
      <c r="E4" s="142"/>
      <c r="F4" s="142"/>
      <c r="G4" s="142"/>
      <c r="I4" s="330"/>
      <c r="J4" s="331"/>
      <c r="K4" s="332"/>
      <c r="L4" s="167"/>
      <c r="M4" s="199"/>
    </row>
    <row r="5" spans="1:13" ht="13.5" thickBot="1" x14ac:dyDescent="0.35">
      <c r="A5" s="142"/>
      <c r="B5" s="142"/>
      <c r="C5" s="142"/>
      <c r="D5" s="142"/>
      <c r="E5" s="142"/>
      <c r="F5" s="142"/>
      <c r="G5" s="142"/>
      <c r="I5" s="333" t="s">
        <v>1</v>
      </c>
      <c r="J5" s="334"/>
      <c r="K5" s="335"/>
      <c r="L5" s="168">
        <v>3</v>
      </c>
      <c r="M5" s="74"/>
    </row>
    <row r="6" spans="1:13" x14ac:dyDescent="0.25">
      <c r="A6" s="142"/>
      <c r="B6" s="142"/>
      <c r="C6" s="142"/>
      <c r="D6" s="142"/>
      <c r="E6" s="142"/>
      <c r="F6" s="142"/>
      <c r="G6" s="150"/>
      <c r="H6" s="150"/>
      <c r="I6" s="124"/>
      <c r="J6" s="151"/>
      <c r="L6" s="142"/>
      <c r="M6" s="152" t="s">
        <v>28</v>
      </c>
    </row>
    <row r="7" spans="1:13" ht="6" customHeight="1" thickBot="1" x14ac:dyDescent="0.3">
      <c r="A7" s="142"/>
      <c r="B7" s="142"/>
      <c r="C7" s="142"/>
      <c r="D7" s="142"/>
      <c r="E7" s="142"/>
      <c r="F7" s="142"/>
      <c r="G7" s="150"/>
      <c r="H7" s="150"/>
      <c r="I7" s="124"/>
      <c r="J7" s="151"/>
      <c r="K7" s="142"/>
      <c r="L7" s="142"/>
      <c r="M7" s="142"/>
    </row>
    <row r="8" spans="1:13" ht="13" x14ac:dyDescent="0.3">
      <c r="A8" s="321" t="s">
        <v>208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3"/>
    </row>
    <row r="9" spans="1:13" ht="4" customHeight="1" x14ac:dyDescent="0.3">
      <c r="A9" s="153"/>
      <c r="B9" s="154"/>
      <c r="C9" s="154"/>
      <c r="D9" s="154"/>
      <c r="E9" s="154"/>
      <c r="F9" s="154"/>
      <c r="G9" s="150"/>
      <c r="H9" s="150"/>
      <c r="I9" s="150"/>
      <c r="J9" s="150"/>
      <c r="K9" s="150"/>
      <c r="L9" s="142"/>
      <c r="M9" s="155"/>
    </row>
    <row r="10" spans="1:13" ht="12" customHeight="1" x14ac:dyDescent="0.3">
      <c r="A10" s="204"/>
      <c r="B10" s="206"/>
      <c r="C10" s="207"/>
      <c r="D10" s="208"/>
      <c r="E10" s="208"/>
      <c r="F10" s="208"/>
      <c r="G10" s="209"/>
      <c r="H10" s="205"/>
      <c r="I10" s="156"/>
      <c r="J10" s="340" t="s">
        <v>211</v>
      </c>
      <c r="K10" s="341"/>
      <c r="L10" s="210"/>
      <c r="M10" s="211"/>
    </row>
    <row r="11" spans="1:13" ht="12" customHeight="1" x14ac:dyDescent="0.25">
      <c r="A11" s="157"/>
      <c r="B11" s="336" t="s">
        <v>17</v>
      </c>
      <c r="C11" s="337"/>
      <c r="D11" s="160" t="s">
        <v>21</v>
      </c>
      <c r="E11" s="160" t="s">
        <v>20</v>
      </c>
      <c r="F11" s="160" t="s">
        <v>25</v>
      </c>
      <c r="G11" s="336" t="s">
        <v>23</v>
      </c>
      <c r="H11" s="337"/>
      <c r="I11" s="160" t="s">
        <v>19</v>
      </c>
      <c r="J11" s="158" t="s">
        <v>209</v>
      </c>
      <c r="K11" s="159" t="s">
        <v>12</v>
      </c>
      <c r="L11" s="338" t="s">
        <v>205</v>
      </c>
      <c r="M11" s="339"/>
    </row>
    <row r="12" spans="1:13" x14ac:dyDescent="0.25">
      <c r="A12" s="157" t="s">
        <v>21</v>
      </c>
      <c r="B12" s="158" t="s">
        <v>27</v>
      </c>
      <c r="C12" s="159" t="s">
        <v>210</v>
      </c>
      <c r="D12" s="160" t="s">
        <v>16</v>
      </c>
      <c r="E12" s="160" t="s">
        <v>15</v>
      </c>
      <c r="F12" s="160" t="s">
        <v>207</v>
      </c>
      <c r="G12" s="158" t="s">
        <v>207</v>
      </c>
      <c r="H12" s="159" t="s">
        <v>14</v>
      </c>
      <c r="I12" s="160" t="s">
        <v>14</v>
      </c>
      <c r="J12" s="158" t="s">
        <v>13</v>
      </c>
      <c r="K12" s="159"/>
      <c r="L12" s="336"/>
      <c r="M12" s="339"/>
    </row>
    <row r="13" spans="1:13" x14ac:dyDescent="0.25">
      <c r="A13" s="201" t="s">
        <v>18</v>
      </c>
      <c r="B13" s="319" t="s">
        <v>200</v>
      </c>
      <c r="C13" s="320"/>
      <c r="D13" s="202" t="s">
        <v>201</v>
      </c>
      <c r="E13" s="202" t="s">
        <v>204</v>
      </c>
      <c r="F13" s="202" t="s">
        <v>199</v>
      </c>
      <c r="G13" s="319" t="s">
        <v>202</v>
      </c>
      <c r="H13" s="320"/>
      <c r="I13" s="202" t="s">
        <v>203</v>
      </c>
      <c r="J13" s="319" t="s">
        <v>217</v>
      </c>
      <c r="K13" s="320"/>
      <c r="L13" s="161" t="s">
        <v>22</v>
      </c>
      <c r="M13" s="162" t="s">
        <v>206</v>
      </c>
    </row>
    <row r="14" spans="1:13" ht="12" thickBot="1" x14ac:dyDescent="0.3">
      <c r="A14" s="163">
        <v>1</v>
      </c>
      <c r="B14" s="173"/>
      <c r="C14" s="173"/>
      <c r="D14" s="174"/>
      <c r="E14" s="174"/>
      <c r="F14" s="175"/>
      <c r="G14" s="176"/>
      <c r="H14" s="177"/>
      <c r="I14" s="174"/>
      <c r="J14" s="178"/>
      <c r="K14" s="178"/>
      <c r="L14" s="179"/>
      <c r="M14" s="180"/>
    </row>
    <row r="15" spans="1:13" ht="12.5" thickTop="1" thickBot="1" x14ac:dyDescent="0.3">
      <c r="A15" s="163">
        <v>2</v>
      </c>
      <c r="B15" s="173"/>
      <c r="C15" s="173"/>
      <c r="D15" s="174"/>
      <c r="E15" s="174"/>
      <c r="F15" s="173"/>
      <c r="G15" s="181"/>
      <c r="H15" s="178"/>
      <c r="I15" s="174"/>
      <c r="J15" s="178"/>
      <c r="K15" s="178"/>
      <c r="L15" s="179"/>
      <c r="M15" s="180"/>
    </row>
    <row r="16" spans="1:13" ht="12.5" thickTop="1" thickBot="1" x14ac:dyDescent="0.3">
      <c r="A16" s="163">
        <v>3</v>
      </c>
      <c r="B16" s="173"/>
      <c r="C16" s="173"/>
      <c r="D16" s="174"/>
      <c r="E16" s="174"/>
      <c r="F16" s="175"/>
      <c r="G16" s="182"/>
      <c r="H16" s="183"/>
      <c r="I16" s="174"/>
      <c r="J16" s="178"/>
      <c r="K16" s="178"/>
      <c r="L16" s="179"/>
      <c r="M16" s="180"/>
    </row>
    <row r="17" spans="1:13" ht="12" thickTop="1" x14ac:dyDescent="0.25">
      <c r="A17" s="163">
        <v>4</v>
      </c>
      <c r="B17" s="173"/>
      <c r="C17" s="173"/>
      <c r="D17" s="174"/>
      <c r="E17" s="174"/>
      <c r="F17" s="173"/>
      <c r="G17" s="184"/>
      <c r="H17" s="178"/>
      <c r="I17" s="174"/>
      <c r="J17" s="178"/>
      <c r="K17" s="178"/>
      <c r="L17" s="179"/>
      <c r="M17" s="180"/>
    </row>
    <row r="18" spans="1:13" x14ac:dyDescent="0.25">
      <c r="A18" s="163">
        <v>5</v>
      </c>
      <c r="B18" s="173"/>
      <c r="C18" s="173"/>
      <c r="D18" s="174"/>
      <c r="E18" s="174"/>
      <c r="F18" s="173"/>
      <c r="G18" s="178"/>
      <c r="H18" s="178"/>
      <c r="I18" s="174"/>
      <c r="J18" s="178"/>
      <c r="K18" s="178"/>
      <c r="L18" s="179"/>
      <c r="M18" s="180"/>
    </row>
    <row r="19" spans="1:13" ht="12" thickBot="1" x14ac:dyDescent="0.3">
      <c r="A19" s="163">
        <v>6</v>
      </c>
      <c r="B19" s="173"/>
      <c r="C19" s="173"/>
      <c r="D19" s="174"/>
      <c r="E19" s="174"/>
      <c r="F19" s="173"/>
      <c r="G19" s="185"/>
      <c r="H19" s="178"/>
      <c r="I19" s="174"/>
      <c r="J19" s="178"/>
      <c r="K19" s="178"/>
      <c r="L19" s="179"/>
      <c r="M19" s="180"/>
    </row>
    <row r="20" spans="1:13" ht="12.5" thickTop="1" thickBot="1" x14ac:dyDescent="0.3">
      <c r="A20" s="164">
        <v>7</v>
      </c>
      <c r="B20" s="186"/>
      <c r="C20" s="186"/>
      <c r="D20" s="187"/>
      <c r="E20" s="187"/>
      <c r="F20" s="188"/>
      <c r="G20" s="189"/>
      <c r="H20" s="190"/>
      <c r="I20" s="187"/>
      <c r="J20" s="191"/>
      <c r="K20" s="191"/>
      <c r="L20" s="192"/>
      <c r="M20" s="193"/>
    </row>
    <row r="21" spans="1:13" ht="6" customHeight="1" thickBot="1" x14ac:dyDescent="0.3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 ht="13" x14ac:dyDescent="0.3">
      <c r="A22" s="342" t="s">
        <v>212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4"/>
      <c r="L22" s="142"/>
      <c r="M22" s="142"/>
    </row>
    <row r="23" spans="1:13" ht="13" x14ac:dyDescent="0.3">
      <c r="A23" s="204"/>
      <c r="B23" s="206"/>
      <c r="C23" s="207"/>
      <c r="D23" s="208"/>
      <c r="E23" s="208"/>
      <c r="F23" s="206"/>
      <c r="G23" s="212"/>
      <c r="H23" s="208"/>
      <c r="I23" s="156"/>
      <c r="J23" s="340" t="s">
        <v>211</v>
      </c>
      <c r="K23" s="347"/>
      <c r="L23" s="142"/>
      <c r="M23" s="142"/>
    </row>
    <row r="24" spans="1:13" x14ac:dyDescent="0.25">
      <c r="A24" s="157"/>
      <c r="B24" s="336" t="s">
        <v>17</v>
      </c>
      <c r="C24" s="337"/>
      <c r="D24" s="160" t="s">
        <v>21</v>
      </c>
      <c r="E24" s="160" t="s">
        <v>20</v>
      </c>
      <c r="F24" s="336" t="s">
        <v>25</v>
      </c>
      <c r="G24" s="345"/>
      <c r="H24" s="160" t="s">
        <v>23</v>
      </c>
      <c r="I24" s="160" t="s">
        <v>19</v>
      </c>
      <c r="J24" s="158" t="s">
        <v>209</v>
      </c>
      <c r="K24" s="203" t="s">
        <v>12</v>
      </c>
      <c r="L24" s="142"/>
      <c r="M24" s="142"/>
    </row>
    <row r="25" spans="1:13" x14ac:dyDescent="0.25">
      <c r="A25" s="157" t="s">
        <v>21</v>
      </c>
      <c r="B25" s="158" t="s">
        <v>27</v>
      </c>
      <c r="C25" s="159" t="s">
        <v>210</v>
      </c>
      <c r="D25" s="160" t="s">
        <v>16</v>
      </c>
      <c r="E25" s="160" t="s">
        <v>15</v>
      </c>
      <c r="F25" s="158" t="s">
        <v>207</v>
      </c>
      <c r="G25" s="150" t="s">
        <v>14</v>
      </c>
      <c r="H25" s="160" t="s">
        <v>207</v>
      </c>
      <c r="I25" s="160" t="s">
        <v>14</v>
      </c>
      <c r="J25" s="158" t="s">
        <v>13</v>
      </c>
      <c r="K25" s="203"/>
      <c r="L25" s="142"/>
      <c r="M25" s="142"/>
    </row>
    <row r="26" spans="1:13" x14ac:dyDescent="0.25">
      <c r="A26" s="201" t="s">
        <v>18</v>
      </c>
      <c r="B26" s="319" t="s">
        <v>200</v>
      </c>
      <c r="C26" s="320"/>
      <c r="D26" s="202" t="s">
        <v>201</v>
      </c>
      <c r="E26" s="202" t="s">
        <v>204</v>
      </c>
      <c r="F26" s="319" t="s">
        <v>199</v>
      </c>
      <c r="G26" s="346"/>
      <c r="H26" s="202" t="s">
        <v>202</v>
      </c>
      <c r="I26" s="202" t="s">
        <v>203</v>
      </c>
      <c r="J26" s="319" t="s">
        <v>217</v>
      </c>
      <c r="K26" s="348"/>
      <c r="L26" s="142"/>
      <c r="M26" s="142"/>
    </row>
    <row r="27" spans="1:13" x14ac:dyDescent="0.25">
      <c r="A27" s="163">
        <v>1</v>
      </c>
      <c r="B27" s="173"/>
      <c r="C27" s="173"/>
      <c r="D27" s="174"/>
      <c r="E27" s="174"/>
      <c r="F27" s="173"/>
      <c r="G27" s="173"/>
      <c r="H27" s="194"/>
      <c r="I27" s="174"/>
      <c r="J27" s="178"/>
      <c r="K27" s="195"/>
      <c r="L27" s="142"/>
      <c r="M27" s="142"/>
    </row>
    <row r="28" spans="1:13" x14ac:dyDescent="0.25">
      <c r="A28" s="163">
        <v>2</v>
      </c>
      <c r="B28" s="173"/>
      <c r="C28" s="173"/>
      <c r="D28" s="174"/>
      <c r="E28" s="174"/>
      <c r="F28" s="173"/>
      <c r="G28" s="173"/>
      <c r="H28" s="194"/>
      <c r="I28" s="174"/>
      <c r="J28" s="178"/>
      <c r="K28" s="195"/>
      <c r="L28" s="142"/>
      <c r="M28" s="142"/>
    </row>
    <row r="29" spans="1:13" x14ac:dyDescent="0.25">
      <c r="A29" s="163">
        <v>3</v>
      </c>
      <c r="B29" s="173"/>
      <c r="C29" s="173"/>
      <c r="D29" s="174"/>
      <c r="E29" s="174"/>
      <c r="F29" s="173"/>
      <c r="G29" s="173"/>
      <c r="H29" s="194"/>
      <c r="I29" s="174"/>
      <c r="J29" s="178"/>
      <c r="K29" s="195"/>
      <c r="L29" s="142"/>
      <c r="M29" s="142"/>
    </row>
    <row r="30" spans="1:13" x14ac:dyDescent="0.25">
      <c r="A30" s="163">
        <v>4</v>
      </c>
      <c r="B30" s="173"/>
      <c r="C30" s="173"/>
      <c r="D30" s="174"/>
      <c r="E30" s="174"/>
      <c r="F30" s="173"/>
      <c r="G30" s="173"/>
      <c r="H30" s="194"/>
      <c r="I30" s="174"/>
      <c r="J30" s="178"/>
      <c r="K30" s="195"/>
      <c r="L30" s="142"/>
      <c r="M30" s="142"/>
    </row>
    <row r="31" spans="1:13" x14ac:dyDescent="0.25">
      <c r="A31" s="163">
        <v>5</v>
      </c>
      <c r="B31" s="173"/>
      <c r="C31" s="173"/>
      <c r="D31" s="174"/>
      <c r="E31" s="174"/>
      <c r="F31" s="173"/>
      <c r="G31" s="173"/>
      <c r="H31" s="194"/>
      <c r="I31" s="174"/>
      <c r="J31" s="178"/>
      <c r="K31" s="195"/>
      <c r="L31" s="142"/>
      <c r="M31" s="142"/>
    </row>
    <row r="32" spans="1:13" x14ac:dyDescent="0.25">
      <c r="A32" s="163">
        <v>6</v>
      </c>
      <c r="B32" s="173"/>
      <c r="C32" s="173"/>
      <c r="D32" s="174"/>
      <c r="E32" s="174"/>
      <c r="F32" s="173"/>
      <c r="G32" s="173"/>
      <c r="H32" s="194"/>
      <c r="I32" s="174"/>
      <c r="J32" s="178"/>
      <c r="K32" s="195"/>
      <c r="L32" s="142"/>
      <c r="M32" s="142"/>
    </row>
    <row r="33" spans="1:13" x14ac:dyDescent="0.25">
      <c r="A33" s="163">
        <v>7</v>
      </c>
      <c r="B33" s="173"/>
      <c r="C33" s="173"/>
      <c r="D33" s="174"/>
      <c r="E33" s="174"/>
      <c r="F33" s="173"/>
      <c r="G33" s="173"/>
      <c r="H33" s="194"/>
      <c r="I33" s="174"/>
      <c r="J33" s="178"/>
      <c r="K33" s="195"/>
      <c r="L33" s="142"/>
      <c r="M33" s="142"/>
    </row>
    <row r="34" spans="1:13" x14ac:dyDescent="0.25">
      <c r="A34" s="163">
        <v>8</v>
      </c>
      <c r="B34" s="173"/>
      <c r="C34" s="173"/>
      <c r="D34" s="174"/>
      <c r="E34" s="174"/>
      <c r="F34" s="173"/>
      <c r="G34" s="173"/>
      <c r="H34" s="194"/>
      <c r="I34" s="174"/>
      <c r="J34" s="178"/>
      <c r="K34" s="195"/>
      <c r="L34" s="142"/>
      <c r="M34" s="142"/>
    </row>
    <row r="35" spans="1:13" x14ac:dyDescent="0.25">
      <c r="A35" s="163">
        <v>9</v>
      </c>
      <c r="B35" s="173"/>
      <c r="C35" s="173"/>
      <c r="D35" s="174"/>
      <c r="E35" s="174"/>
      <c r="F35" s="173"/>
      <c r="G35" s="173"/>
      <c r="H35" s="194"/>
      <c r="I35" s="174"/>
      <c r="J35" s="178"/>
      <c r="K35" s="195"/>
      <c r="L35" s="142"/>
      <c r="M35" s="142"/>
    </row>
    <row r="36" spans="1:13" ht="12" thickBot="1" x14ac:dyDescent="0.3">
      <c r="A36" s="164">
        <v>10</v>
      </c>
      <c r="B36" s="186"/>
      <c r="C36" s="186"/>
      <c r="D36" s="187"/>
      <c r="E36" s="187"/>
      <c r="F36" s="186"/>
      <c r="G36" s="186"/>
      <c r="H36" s="196"/>
      <c r="I36" s="187"/>
      <c r="J36" s="191"/>
      <c r="K36" s="197"/>
      <c r="L36" s="142"/>
      <c r="M36" s="142"/>
    </row>
    <row r="37" spans="1:13" ht="6" customHeight="1" thickBot="1" x14ac:dyDescent="0.3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</row>
    <row r="38" spans="1:13" ht="13" x14ac:dyDescent="0.3">
      <c r="A38" s="342" t="s">
        <v>216</v>
      </c>
      <c r="B38" s="343"/>
      <c r="C38" s="343"/>
      <c r="D38" s="343"/>
      <c r="E38" s="343"/>
      <c r="F38" s="343"/>
      <c r="G38" s="343"/>
      <c r="H38" s="343"/>
      <c r="I38" s="343"/>
      <c r="J38" s="343"/>
      <c r="K38" s="344"/>
      <c r="L38" s="142"/>
      <c r="M38" s="142"/>
    </row>
    <row r="39" spans="1:13" ht="12" thickBot="1" x14ac:dyDescent="0.3">
      <c r="A39" s="164">
        <v>1</v>
      </c>
      <c r="B39" s="186"/>
      <c r="C39" s="186"/>
      <c r="D39" s="187"/>
      <c r="E39" s="187"/>
      <c r="F39" s="191"/>
      <c r="G39" s="186"/>
      <c r="H39" s="186"/>
      <c r="I39" s="187"/>
      <c r="J39" s="191"/>
      <c r="K39" s="197"/>
      <c r="L39" s="142"/>
      <c r="M39" s="142"/>
    </row>
    <row r="40" spans="1:13" ht="6" customHeight="1" thickBot="1" x14ac:dyDescent="0.3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</row>
    <row r="41" spans="1:13" ht="13" x14ac:dyDescent="0.3">
      <c r="A41" s="342" t="s">
        <v>213</v>
      </c>
      <c r="B41" s="343"/>
      <c r="C41" s="343"/>
      <c r="D41" s="343"/>
      <c r="E41" s="343"/>
      <c r="F41" s="343"/>
      <c r="G41" s="343"/>
      <c r="H41" s="343"/>
      <c r="I41" s="343"/>
      <c r="J41" s="343"/>
      <c r="K41" s="344"/>
      <c r="L41" s="142"/>
      <c r="M41" s="142"/>
    </row>
    <row r="42" spans="1:13" x14ac:dyDescent="0.25">
      <c r="A42" s="163">
        <v>1</v>
      </c>
      <c r="B42" s="173"/>
      <c r="C42" s="173"/>
      <c r="D42" s="174"/>
      <c r="E42" s="174"/>
      <c r="F42" s="178"/>
      <c r="G42" s="173"/>
      <c r="H42" s="173"/>
      <c r="I42" s="174"/>
      <c r="J42" s="178"/>
      <c r="K42" s="195"/>
      <c r="L42" s="142"/>
      <c r="M42" s="142"/>
    </row>
    <row r="43" spans="1:13" x14ac:dyDescent="0.25">
      <c r="A43" s="163">
        <v>2</v>
      </c>
      <c r="B43" s="173"/>
      <c r="C43" s="173"/>
      <c r="D43" s="174"/>
      <c r="E43" s="174"/>
      <c r="F43" s="178"/>
      <c r="G43" s="173"/>
      <c r="H43" s="173"/>
      <c r="I43" s="174"/>
      <c r="J43" s="178"/>
      <c r="K43" s="195"/>
      <c r="L43" s="142"/>
      <c r="M43" s="142"/>
    </row>
    <row r="44" spans="1:13" x14ac:dyDescent="0.25">
      <c r="A44" s="163">
        <v>3</v>
      </c>
      <c r="B44" s="173"/>
      <c r="C44" s="173"/>
      <c r="D44" s="174"/>
      <c r="E44" s="174"/>
      <c r="F44" s="178"/>
      <c r="G44" s="173"/>
      <c r="H44" s="173"/>
      <c r="I44" s="174"/>
      <c r="J44" s="178"/>
      <c r="K44" s="195"/>
      <c r="L44" s="142"/>
      <c r="M44" s="142"/>
    </row>
    <row r="45" spans="1:13" x14ac:dyDescent="0.25">
      <c r="A45" s="163">
        <v>4</v>
      </c>
      <c r="B45" s="173"/>
      <c r="C45" s="173"/>
      <c r="D45" s="174"/>
      <c r="E45" s="174"/>
      <c r="F45" s="178"/>
      <c r="G45" s="173"/>
      <c r="H45" s="173"/>
      <c r="I45" s="174"/>
      <c r="J45" s="178"/>
      <c r="K45" s="195"/>
      <c r="L45" s="142"/>
      <c r="M45" s="142"/>
    </row>
    <row r="46" spans="1:13" x14ac:dyDescent="0.25">
      <c r="A46" s="163">
        <v>5</v>
      </c>
      <c r="B46" s="173"/>
      <c r="C46" s="173"/>
      <c r="D46" s="174"/>
      <c r="E46" s="174"/>
      <c r="F46" s="178"/>
      <c r="G46" s="173"/>
      <c r="H46" s="173"/>
      <c r="I46" s="174"/>
      <c r="J46" s="178"/>
      <c r="K46" s="195"/>
      <c r="L46" s="142"/>
      <c r="M46" s="142"/>
    </row>
    <row r="47" spans="1:13" x14ac:dyDescent="0.25">
      <c r="A47" s="163">
        <v>6</v>
      </c>
      <c r="B47" s="173"/>
      <c r="C47" s="173"/>
      <c r="D47" s="174"/>
      <c r="E47" s="174"/>
      <c r="F47" s="178"/>
      <c r="G47" s="173"/>
      <c r="H47" s="173"/>
      <c r="I47" s="174"/>
      <c r="J47" s="178"/>
      <c r="K47" s="195"/>
      <c r="L47" s="142"/>
      <c r="M47" s="142"/>
    </row>
    <row r="48" spans="1:13" x14ac:dyDescent="0.25">
      <c r="A48" s="163">
        <v>7</v>
      </c>
      <c r="B48" s="173"/>
      <c r="C48" s="173"/>
      <c r="D48" s="174"/>
      <c r="E48" s="174"/>
      <c r="F48" s="178"/>
      <c r="G48" s="173"/>
      <c r="H48" s="173"/>
      <c r="I48" s="174"/>
      <c r="J48" s="178"/>
      <c r="K48" s="195"/>
      <c r="L48" s="142"/>
      <c r="M48" s="142"/>
    </row>
    <row r="49" spans="1:13" x14ac:dyDescent="0.25">
      <c r="A49" s="163">
        <v>8</v>
      </c>
      <c r="B49" s="173"/>
      <c r="C49" s="173"/>
      <c r="D49" s="174"/>
      <c r="E49" s="174"/>
      <c r="F49" s="178"/>
      <c r="G49" s="173"/>
      <c r="H49" s="173"/>
      <c r="I49" s="174"/>
      <c r="J49" s="178"/>
      <c r="K49" s="195"/>
      <c r="L49" s="142"/>
      <c r="M49" s="142"/>
    </row>
    <row r="50" spans="1:13" x14ac:dyDescent="0.25">
      <c r="A50" s="163">
        <v>9</v>
      </c>
      <c r="B50" s="173"/>
      <c r="C50" s="173"/>
      <c r="D50" s="174"/>
      <c r="E50" s="174"/>
      <c r="F50" s="178"/>
      <c r="G50" s="173"/>
      <c r="H50" s="173"/>
      <c r="I50" s="174"/>
      <c r="J50" s="178"/>
      <c r="K50" s="195"/>
      <c r="L50" s="142"/>
      <c r="M50" s="142"/>
    </row>
    <row r="51" spans="1:13" x14ac:dyDescent="0.25">
      <c r="A51" s="163">
        <v>10</v>
      </c>
      <c r="B51" s="173"/>
      <c r="C51" s="173"/>
      <c r="D51" s="174"/>
      <c r="E51" s="174"/>
      <c r="F51" s="178"/>
      <c r="G51" s="173"/>
      <c r="H51" s="173"/>
      <c r="I51" s="174"/>
      <c r="J51" s="178"/>
      <c r="K51" s="195"/>
      <c r="L51" s="142"/>
      <c r="M51" s="142"/>
    </row>
    <row r="52" spans="1:13" x14ac:dyDescent="0.25">
      <c r="A52" s="163">
        <v>11</v>
      </c>
      <c r="B52" s="173"/>
      <c r="C52" s="173"/>
      <c r="D52" s="174"/>
      <c r="E52" s="174"/>
      <c r="F52" s="178"/>
      <c r="G52" s="173"/>
      <c r="H52" s="173"/>
      <c r="I52" s="174"/>
      <c r="J52" s="178"/>
      <c r="K52" s="195"/>
      <c r="L52" s="142"/>
      <c r="M52" s="142"/>
    </row>
    <row r="53" spans="1:13" x14ac:dyDescent="0.25">
      <c r="A53" s="163">
        <v>12</v>
      </c>
      <c r="B53" s="173"/>
      <c r="C53" s="173"/>
      <c r="D53" s="174"/>
      <c r="E53" s="174"/>
      <c r="F53" s="178"/>
      <c r="G53" s="173"/>
      <c r="H53" s="173"/>
      <c r="I53" s="174"/>
      <c r="J53" s="178"/>
      <c r="K53" s="195"/>
      <c r="L53" s="142"/>
      <c r="M53" s="142"/>
    </row>
    <row r="54" spans="1:13" x14ac:dyDescent="0.25">
      <c r="A54" s="163">
        <v>13</v>
      </c>
      <c r="B54" s="173"/>
      <c r="C54" s="173"/>
      <c r="D54" s="174"/>
      <c r="E54" s="174"/>
      <c r="F54" s="178"/>
      <c r="G54" s="173"/>
      <c r="H54" s="173"/>
      <c r="I54" s="174"/>
      <c r="J54" s="178"/>
      <c r="K54" s="195"/>
      <c r="L54" s="142"/>
      <c r="M54" s="142"/>
    </row>
    <row r="55" spans="1:13" x14ac:dyDescent="0.25">
      <c r="A55" s="163">
        <v>14</v>
      </c>
      <c r="B55" s="173"/>
      <c r="C55" s="173"/>
      <c r="D55" s="174"/>
      <c r="E55" s="174"/>
      <c r="F55" s="178"/>
      <c r="G55" s="173"/>
      <c r="H55" s="173"/>
      <c r="I55" s="174"/>
      <c r="J55" s="178"/>
      <c r="K55" s="195"/>
      <c r="L55" s="142"/>
      <c r="M55" s="142"/>
    </row>
    <row r="56" spans="1:13" x14ac:dyDescent="0.25">
      <c r="A56" s="163">
        <v>15</v>
      </c>
      <c r="B56" s="173"/>
      <c r="C56" s="173"/>
      <c r="D56" s="174"/>
      <c r="E56" s="174"/>
      <c r="F56" s="178"/>
      <c r="G56" s="173"/>
      <c r="H56" s="173"/>
      <c r="I56" s="174"/>
      <c r="J56" s="178"/>
      <c r="K56" s="195"/>
      <c r="L56" s="142"/>
      <c r="M56" s="142"/>
    </row>
    <row r="57" spans="1:13" x14ac:dyDescent="0.25">
      <c r="A57" s="163">
        <v>16</v>
      </c>
      <c r="B57" s="173"/>
      <c r="C57" s="173"/>
      <c r="D57" s="174"/>
      <c r="E57" s="174"/>
      <c r="F57" s="178"/>
      <c r="G57" s="173"/>
      <c r="H57" s="173"/>
      <c r="I57" s="174"/>
      <c r="J57" s="178"/>
      <c r="K57" s="195"/>
      <c r="L57" s="142"/>
      <c r="M57" s="142"/>
    </row>
    <row r="58" spans="1:13" x14ac:dyDescent="0.25">
      <c r="A58" s="163">
        <v>17</v>
      </c>
      <c r="B58" s="173"/>
      <c r="C58" s="173"/>
      <c r="D58" s="174"/>
      <c r="E58" s="174"/>
      <c r="F58" s="178"/>
      <c r="G58" s="173"/>
      <c r="H58" s="173"/>
      <c r="I58" s="174"/>
      <c r="J58" s="178"/>
      <c r="K58" s="195"/>
      <c r="L58" s="142"/>
      <c r="M58" s="142"/>
    </row>
    <row r="59" spans="1:13" x14ac:dyDescent="0.25">
      <c r="A59" s="163">
        <v>18</v>
      </c>
      <c r="B59" s="173"/>
      <c r="C59" s="173"/>
      <c r="D59" s="174"/>
      <c r="E59" s="174"/>
      <c r="F59" s="178"/>
      <c r="G59" s="173"/>
      <c r="H59" s="173"/>
      <c r="I59" s="174"/>
      <c r="J59" s="178"/>
      <c r="K59" s="195"/>
      <c r="L59" s="142"/>
      <c r="M59" s="142"/>
    </row>
    <row r="60" spans="1:13" x14ac:dyDescent="0.25">
      <c r="A60" s="163">
        <v>19</v>
      </c>
      <c r="B60" s="173"/>
      <c r="C60" s="173"/>
      <c r="D60" s="174"/>
      <c r="E60" s="174"/>
      <c r="F60" s="178"/>
      <c r="G60" s="173"/>
      <c r="H60" s="173"/>
      <c r="I60" s="174"/>
      <c r="J60" s="178"/>
      <c r="K60" s="195"/>
      <c r="L60" s="142"/>
      <c r="M60" s="142"/>
    </row>
    <row r="61" spans="1:13" ht="12" thickBot="1" x14ac:dyDescent="0.3">
      <c r="A61" s="164">
        <v>20</v>
      </c>
      <c r="B61" s="186"/>
      <c r="C61" s="186"/>
      <c r="D61" s="187"/>
      <c r="E61" s="187"/>
      <c r="F61" s="191"/>
      <c r="G61" s="186"/>
      <c r="H61" s="186"/>
      <c r="I61" s="187"/>
      <c r="J61" s="191"/>
      <c r="K61" s="197"/>
      <c r="L61" s="142"/>
      <c r="M61" s="142"/>
    </row>
    <row r="62" spans="1:13" x14ac:dyDescent="0.25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</row>
    <row r="63" spans="1:13" x14ac:dyDescent="0.25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4" spans="1:13" x14ac:dyDescent="0.25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</row>
    <row r="65" spans="1:13" x14ac:dyDescent="0.2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</row>
    <row r="66" spans="1:13" x14ac:dyDescent="0.25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</row>
    <row r="67" spans="1:13" x14ac:dyDescent="0.25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</row>
    <row r="68" spans="1:13" x14ac:dyDescent="0.25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</row>
    <row r="69" spans="1:13" x14ac:dyDescent="0.25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</row>
    <row r="70" spans="1:13" x14ac:dyDescent="0.25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</row>
    <row r="71" spans="1:13" x14ac:dyDescent="0.25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</row>
    <row r="72" spans="1:13" x14ac:dyDescent="0.25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</row>
    <row r="73" spans="1:13" x14ac:dyDescent="0.25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</row>
    <row r="74" spans="1:13" x14ac:dyDescent="0.25">
      <c r="A74" s="142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</row>
    <row r="75" spans="1:13" x14ac:dyDescent="0.25">
      <c r="A75" s="142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</row>
    <row r="76" spans="1:13" x14ac:dyDescent="0.25">
      <c r="A76" s="142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</row>
    <row r="77" spans="1:13" x14ac:dyDescent="0.25">
      <c r="A77" s="142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</row>
    <row r="78" spans="1:13" x14ac:dyDescent="0.25">
      <c r="A78" s="142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</row>
    <row r="79" spans="1:13" x14ac:dyDescent="0.25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</row>
    <row r="80" spans="1:13" s="142" customFormat="1" x14ac:dyDescent="0.25"/>
    <row r="81" s="142" customFormat="1" x14ac:dyDescent="0.25"/>
    <row r="82" s="142" customFormat="1" x14ac:dyDescent="0.25"/>
  </sheetData>
  <sheetProtection algorithmName="SHA-512" hashValue="AnWUVrY5HMKIT6liDqXPbe17/atSqK/5jgFeooGrcNpejJ9dcq1Us6wzKVl2lSVR8fosvpXTgE252bd80spaSQ==" saltValue="fhSsLanp0LJQr2kgvHKQxg==" spinCount="100000" sheet="1" selectLockedCells="1"/>
  <mergeCells count="20">
    <mergeCell ref="B26:C26"/>
    <mergeCell ref="F26:G26"/>
    <mergeCell ref="A38:K38"/>
    <mergeCell ref="A41:K41"/>
    <mergeCell ref="B13:C13"/>
    <mergeCell ref="G13:H13"/>
    <mergeCell ref="A22:K22"/>
    <mergeCell ref="B24:C24"/>
    <mergeCell ref="F24:G24"/>
    <mergeCell ref="J13:K13"/>
    <mergeCell ref="J23:K23"/>
    <mergeCell ref="J26:K26"/>
    <mergeCell ref="I2:K2"/>
    <mergeCell ref="I3:K4"/>
    <mergeCell ref="I5:K5"/>
    <mergeCell ref="A8:M8"/>
    <mergeCell ref="B11:C11"/>
    <mergeCell ref="G11:H11"/>
    <mergeCell ref="L11:M12"/>
    <mergeCell ref="J10:K10"/>
  </mergeCells>
  <printOptions horizontalCentered="1"/>
  <pageMargins left="0.25" right="0.25" top="0.25" bottom="0.5" header="0.4" footer="0.25"/>
  <pageSetup orientation="portrait" r:id="rId1"/>
  <headerFooter alignWithMargins="0">
    <oddHeader xml:space="preserve">&amp;C&amp;"Arial,Bold"&amp;12 </oddHeader>
    <oddFooter>&amp;L&amp;8RP628 Drum Brake Data Submission Form B3 26 OCT 2020
Test 3&amp;R&amp;8October 26, 2020
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5222-2890-40A1-9ED1-25E900F870D6}">
  <dimension ref="A1:W156"/>
  <sheetViews>
    <sheetView workbookViewId="0">
      <selection activeCell="A3" sqref="A3"/>
    </sheetView>
  </sheetViews>
  <sheetFormatPr defaultRowHeight="12.5" x14ac:dyDescent="0.25"/>
  <cols>
    <col min="1" max="1" width="48.7265625" bestFit="1" customWidth="1"/>
  </cols>
  <sheetData>
    <row r="1" spans="1:23" x14ac:dyDescent="0.25">
      <c r="A1" s="6" t="s">
        <v>162</v>
      </c>
      <c r="B1" s="13" t="s">
        <v>163</v>
      </c>
      <c r="C1" s="13" t="s">
        <v>164</v>
      </c>
      <c r="D1" s="13" t="s">
        <v>165</v>
      </c>
      <c r="E1" s="13" t="s">
        <v>166</v>
      </c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</row>
    <row r="2" spans="1:23" x14ac:dyDescent="0.25">
      <c r="A2" s="6" t="s">
        <v>56</v>
      </c>
      <c r="B2" s="13"/>
      <c r="C2" s="13"/>
      <c r="D2" s="13"/>
      <c r="E2" s="13"/>
      <c r="K2" s="2"/>
      <c r="L2" s="2"/>
      <c r="M2" s="2"/>
      <c r="N2" s="2"/>
      <c r="O2" s="3"/>
      <c r="P2" s="2"/>
      <c r="Q2" s="2"/>
      <c r="R2" s="2"/>
      <c r="S2" s="2"/>
      <c r="T2" s="2"/>
      <c r="U2" s="2"/>
      <c r="V2" s="2"/>
      <c r="W2" s="2"/>
    </row>
    <row r="3" spans="1:23" x14ac:dyDescent="0.25">
      <c r="A3" s="6" t="s">
        <v>31</v>
      </c>
      <c r="B3" s="13">
        <v>59300</v>
      </c>
      <c r="C3" s="13">
        <v>80200</v>
      </c>
      <c r="D3" s="13" t="s">
        <v>45</v>
      </c>
      <c r="E3" s="13" t="s">
        <v>45</v>
      </c>
      <c r="I3" s="2"/>
      <c r="J3" s="2"/>
      <c r="K3" s="2"/>
      <c r="L3" s="2"/>
      <c r="M3" s="2"/>
      <c r="N3" s="2"/>
      <c r="O3" s="3"/>
      <c r="P3" s="2"/>
      <c r="Q3" s="2"/>
      <c r="R3" s="2"/>
      <c r="S3" s="2"/>
      <c r="T3" s="2"/>
      <c r="U3" s="2"/>
      <c r="V3" s="2"/>
      <c r="W3" s="2"/>
    </row>
    <row r="4" spans="1:23" x14ac:dyDescent="0.25">
      <c r="A4" s="6" t="s">
        <v>32</v>
      </c>
      <c r="B4" s="13">
        <v>104000</v>
      </c>
      <c r="C4" s="13">
        <v>142500</v>
      </c>
      <c r="D4" s="13" t="s">
        <v>45</v>
      </c>
      <c r="E4" s="13" t="s">
        <v>45</v>
      </c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2"/>
    </row>
    <row r="5" spans="1:23" x14ac:dyDescent="0.25">
      <c r="A5" s="6" t="s">
        <v>33</v>
      </c>
      <c r="B5" s="13">
        <v>59300</v>
      </c>
      <c r="C5" s="13">
        <v>80200</v>
      </c>
      <c r="D5" s="13" t="s">
        <v>45</v>
      </c>
      <c r="E5" s="13" t="s">
        <v>45</v>
      </c>
      <c r="I5" s="2"/>
      <c r="J5" s="2"/>
      <c r="K5" s="2"/>
      <c r="L5" s="2"/>
      <c r="M5" s="2"/>
      <c r="N5" s="2"/>
      <c r="O5" s="3"/>
      <c r="P5" s="2"/>
      <c r="Q5" s="2"/>
      <c r="R5" s="2"/>
      <c r="S5" s="2"/>
      <c r="T5" s="2"/>
      <c r="U5" s="2"/>
      <c r="V5" s="2"/>
      <c r="W5" s="2"/>
    </row>
    <row r="6" spans="1:23" x14ac:dyDescent="0.25">
      <c r="A6" s="6" t="s">
        <v>34</v>
      </c>
      <c r="B6" s="13">
        <v>104000</v>
      </c>
      <c r="C6" s="13">
        <v>142500</v>
      </c>
      <c r="D6" s="13" t="s">
        <v>45</v>
      </c>
      <c r="E6" s="13" t="s">
        <v>45</v>
      </c>
      <c r="I6" s="2"/>
      <c r="J6" s="2"/>
      <c r="K6" s="2"/>
      <c r="L6" s="2"/>
      <c r="M6" s="2"/>
      <c r="N6" s="2"/>
      <c r="O6" s="3"/>
      <c r="P6" s="2"/>
      <c r="Q6" s="2"/>
      <c r="R6" s="2"/>
      <c r="S6" s="2"/>
      <c r="T6" s="2"/>
      <c r="U6" s="2"/>
      <c r="V6" s="2"/>
      <c r="W6" s="2"/>
    </row>
    <row r="7" spans="1:23" x14ac:dyDescent="0.25">
      <c r="A7" s="6" t="s">
        <v>30</v>
      </c>
      <c r="B7" s="13">
        <v>85500</v>
      </c>
      <c r="C7" s="13">
        <v>128200</v>
      </c>
      <c r="D7" s="13">
        <v>17800</v>
      </c>
      <c r="E7" s="13">
        <v>27500</v>
      </c>
      <c r="I7" s="2"/>
      <c r="J7" s="2"/>
      <c r="K7" s="2"/>
      <c r="L7" s="2"/>
      <c r="M7" s="2"/>
      <c r="N7" s="2"/>
      <c r="O7" s="3"/>
      <c r="P7" s="2"/>
      <c r="Q7" s="2"/>
      <c r="R7" s="2"/>
      <c r="S7" s="2"/>
      <c r="T7" s="2"/>
      <c r="U7" s="2"/>
      <c r="V7" s="2"/>
      <c r="W7" s="2"/>
    </row>
    <row r="8" spans="1:23" x14ac:dyDescent="0.25">
      <c r="A8" s="6" t="s">
        <v>35</v>
      </c>
      <c r="B8" s="13">
        <v>113900</v>
      </c>
      <c r="C8" s="13">
        <v>139300</v>
      </c>
      <c r="D8" s="13">
        <v>26900</v>
      </c>
      <c r="E8" s="13">
        <v>32800</v>
      </c>
      <c r="I8" s="2"/>
      <c r="J8" s="2"/>
      <c r="K8" s="2"/>
      <c r="L8" s="2"/>
      <c r="M8" s="2"/>
      <c r="N8" s="2"/>
      <c r="O8" s="3"/>
      <c r="P8" s="2"/>
      <c r="Q8" s="2"/>
      <c r="R8" s="2"/>
      <c r="S8" s="2"/>
      <c r="T8" s="2"/>
      <c r="U8" s="2"/>
      <c r="V8" s="2"/>
      <c r="W8" s="2"/>
    </row>
    <row r="9" spans="1:23" x14ac:dyDescent="0.25">
      <c r="A9" s="6" t="s">
        <v>167</v>
      </c>
      <c r="B9" s="13" t="s">
        <v>45</v>
      </c>
      <c r="C9" s="13" t="s">
        <v>45</v>
      </c>
      <c r="D9" s="13">
        <v>17800</v>
      </c>
      <c r="E9" s="13">
        <v>27500</v>
      </c>
      <c r="I9" s="2"/>
      <c r="J9" s="2"/>
      <c r="K9" s="2"/>
      <c r="L9" s="2"/>
      <c r="M9" s="2"/>
      <c r="N9" s="2"/>
      <c r="O9" s="3"/>
      <c r="P9" s="2"/>
      <c r="Q9" s="2"/>
      <c r="R9" s="2"/>
      <c r="S9" s="2"/>
      <c r="T9" s="2"/>
      <c r="U9" s="2"/>
      <c r="V9" s="2"/>
      <c r="W9" s="2"/>
    </row>
    <row r="10" spans="1:23" x14ac:dyDescent="0.25">
      <c r="A10" s="6" t="s">
        <v>168</v>
      </c>
      <c r="B10" s="13" t="s">
        <v>45</v>
      </c>
      <c r="C10" s="13" t="s">
        <v>45</v>
      </c>
      <c r="D10" s="13">
        <v>26900</v>
      </c>
      <c r="E10" s="13">
        <v>32800</v>
      </c>
      <c r="I10" s="2"/>
      <c r="J10" s="2"/>
      <c r="K10" s="2"/>
      <c r="L10" s="2"/>
      <c r="M10" s="2"/>
      <c r="N10" s="2"/>
      <c r="O10" s="3"/>
      <c r="P10" s="2"/>
      <c r="Q10" s="2"/>
      <c r="R10" s="2"/>
      <c r="S10" s="2"/>
      <c r="T10" s="2"/>
      <c r="U10" s="2"/>
      <c r="V10" s="2"/>
      <c r="W10" s="2"/>
    </row>
    <row r="11" spans="1:23" x14ac:dyDescent="0.25">
      <c r="A11" s="13" t="s">
        <v>36</v>
      </c>
      <c r="B11" s="13" t="s">
        <v>45</v>
      </c>
      <c r="C11" s="13" t="s">
        <v>45</v>
      </c>
      <c r="D11" s="13" t="s">
        <v>45</v>
      </c>
      <c r="E11" s="13" t="s">
        <v>45</v>
      </c>
      <c r="I11" s="2"/>
      <c r="J11" s="2"/>
      <c r="K11" s="2"/>
      <c r="L11" s="2"/>
      <c r="M11" s="2"/>
      <c r="N11" s="2"/>
      <c r="O11" s="3"/>
      <c r="P11" s="2"/>
      <c r="Q11" s="2"/>
      <c r="R11" s="2"/>
      <c r="S11" s="2"/>
      <c r="T11" s="2"/>
      <c r="U11" s="2"/>
      <c r="V11" s="2"/>
      <c r="W11" s="2"/>
    </row>
    <row r="12" spans="1:23" x14ac:dyDescent="0.25">
      <c r="A12" s="2"/>
      <c r="B12" s="13"/>
      <c r="C12" s="13"/>
      <c r="D12" s="13"/>
      <c r="E12" s="13"/>
      <c r="F12" s="2"/>
      <c r="G12" s="2"/>
      <c r="H12" s="2"/>
      <c r="I12" s="2"/>
      <c r="J12" s="2"/>
      <c r="K12" s="2"/>
      <c r="L12" s="2"/>
      <c r="M12" s="2"/>
      <c r="N12" s="2"/>
      <c r="O12" s="3"/>
      <c r="P12" s="2"/>
      <c r="Q12" s="2"/>
      <c r="R12" s="2"/>
      <c r="S12" s="2"/>
      <c r="T12" s="2"/>
      <c r="U12" s="2"/>
      <c r="V12" s="2"/>
      <c r="W12" s="2"/>
    </row>
    <row r="13" spans="1:2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  <c r="P14" s="2"/>
      <c r="Q14" s="2"/>
      <c r="R14" s="2"/>
      <c r="S14" s="2"/>
      <c r="T14" s="2"/>
      <c r="U14" s="2"/>
      <c r="V14" s="2"/>
      <c r="W14" s="2"/>
    </row>
    <row r="15" spans="1:23" x14ac:dyDescent="0.25">
      <c r="A15" s="2"/>
      <c r="B15" s="2"/>
      <c r="C15" s="2" t="s">
        <v>56</v>
      </c>
      <c r="D15" s="2"/>
      <c r="E15" s="2" t="s">
        <v>146</v>
      </c>
      <c r="F15" s="2"/>
      <c r="G15" s="2"/>
      <c r="H15" s="21" t="s">
        <v>154</v>
      </c>
      <c r="I15" s="2"/>
      <c r="J15" s="2"/>
      <c r="K15" s="2" t="s">
        <v>155</v>
      </c>
      <c r="L15" s="2"/>
      <c r="M15" s="2"/>
      <c r="N15" s="2" t="s">
        <v>161</v>
      </c>
      <c r="O15" s="3"/>
      <c r="P15" s="2"/>
      <c r="Q15" s="2"/>
      <c r="R15" s="2"/>
      <c r="S15" s="2"/>
      <c r="T15" s="2"/>
      <c r="U15" s="2"/>
      <c r="V15" s="2"/>
      <c r="W15" s="2"/>
    </row>
    <row r="16" spans="1:23" x14ac:dyDescent="0.25">
      <c r="A16" s="2">
        <f>ROUND('Test Parameters'!H59,1)</f>
        <v>0</v>
      </c>
      <c r="B16" s="2"/>
      <c r="C16" s="16" t="s">
        <v>52</v>
      </c>
      <c r="D16" s="2"/>
      <c r="E16" s="2" t="s">
        <v>37</v>
      </c>
      <c r="F16" s="2"/>
      <c r="G16" s="2"/>
      <c r="H16" s="21" t="s">
        <v>148</v>
      </c>
      <c r="I16" s="2"/>
      <c r="J16" s="2"/>
      <c r="K16" s="20">
        <v>5</v>
      </c>
      <c r="L16" s="2"/>
      <c r="M16" s="2"/>
      <c r="N16" s="2" t="s">
        <v>37</v>
      </c>
      <c r="O16" s="3"/>
      <c r="P16" s="2"/>
      <c r="Q16" s="2"/>
      <c r="R16" s="2"/>
      <c r="S16" s="2"/>
      <c r="T16" s="2"/>
      <c r="U16" s="2"/>
      <c r="V16" s="2"/>
      <c r="W16" s="2"/>
    </row>
    <row r="17" spans="1:23" x14ac:dyDescent="0.25">
      <c r="A17" s="2">
        <f>'Test Parameters'!H60</f>
        <v>0</v>
      </c>
      <c r="B17" s="2"/>
      <c r="C17" s="16" t="s">
        <v>53</v>
      </c>
      <c r="D17" s="2"/>
      <c r="E17" s="2" t="s">
        <v>147</v>
      </c>
      <c r="F17" s="2"/>
      <c r="G17" s="2"/>
      <c r="H17" s="21" t="s">
        <v>149</v>
      </c>
      <c r="I17" s="2"/>
      <c r="J17" s="2"/>
      <c r="K17" s="20">
        <v>5.5</v>
      </c>
      <c r="L17" s="2"/>
      <c r="M17" s="2"/>
      <c r="N17" s="2" t="s">
        <v>158</v>
      </c>
      <c r="O17" s="3"/>
      <c r="P17" s="2"/>
      <c r="Q17" s="2"/>
      <c r="R17" s="2"/>
      <c r="S17" s="2"/>
      <c r="T17" s="2"/>
      <c r="U17" s="2"/>
      <c r="V17" s="2"/>
      <c r="W17" s="2"/>
    </row>
    <row r="18" spans="1:23" x14ac:dyDescent="0.25">
      <c r="A18" s="2">
        <f>A16*0.98</f>
        <v>0</v>
      </c>
      <c r="B18" s="2"/>
      <c r="C18" s="2" t="s">
        <v>54</v>
      </c>
      <c r="D18" s="2"/>
      <c r="E18" s="2" t="s">
        <v>36</v>
      </c>
      <c r="F18" s="2"/>
      <c r="G18" s="2"/>
      <c r="H18" s="21" t="s">
        <v>38</v>
      </c>
      <c r="I18" s="2"/>
      <c r="J18" s="2"/>
      <c r="K18" s="20">
        <v>6</v>
      </c>
      <c r="L18" s="2"/>
      <c r="M18" s="2"/>
      <c r="N18" s="2" t="s">
        <v>159</v>
      </c>
      <c r="O18" s="3"/>
      <c r="P18" s="2"/>
      <c r="Q18" s="2"/>
      <c r="R18" s="2"/>
      <c r="S18" s="2"/>
      <c r="T18" s="2"/>
      <c r="U18" s="2"/>
      <c r="V18" s="2"/>
      <c r="W18" s="2"/>
    </row>
    <row r="19" spans="1:23" x14ac:dyDescent="0.25">
      <c r="A19" s="2" t="b">
        <f>AND(A17&lt;=A16,A17&gt;=A18)</f>
        <v>1</v>
      </c>
      <c r="B19" s="2"/>
      <c r="C19" s="2" t="s">
        <v>55</v>
      </c>
      <c r="D19" s="2"/>
      <c r="E19" s="2"/>
      <c r="F19" s="2"/>
      <c r="G19" s="2"/>
      <c r="H19" s="21" t="s">
        <v>150</v>
      </c>
      <c r="I19" s="2"/>
      <c r="J19" s="2"/>
      <c r="K19" s="20">
        <v>6.5</v>
      </c>
      <c r="L19" s="2"/>
      <c r="M19" s="2"/>
      <c r="N19" s="2" t="s">
        <v>36</v>
      </c>
      <c r="O19" s="3"/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2" t="e">
        <f>AND('Data Sheet 1'!D31&gt;='Data Sheet 1'!N28,'Data Sheet 1'!D31&lt;='Data Sheet 1'!N29)</f>
        <v>#N/A</v>
      </c>
      <c r="B20" s="2"/>
      <c r="C20" s="2" t="s">
        <v>36</v>
      </c>
      <c r="D20" s="2"/>
      <c r="E20" s="2"/>
      <c r="F20" s="2"/>
      <c r="G20" s="2"/>
      <c r="H20" s="21" t="s">
        <v>151</v>
      </c>
      <c r="I20" s="2"/>
      <c r="J20" s="2"/>
      <c r="K20" s="20" t="s">
        <v>36</v>
      </c>
      <c r="L20" s="2"/>
      <c r="M20" s="2"/>
      <c r="N20" s="2"/>
      <c r="O20" s="3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 t="e">
        <f>AND('Data Sheet 1'!D49&gt;='Data Sheet 1'!N46,'Data Sheet 1'!D49&lt;='Data Sheet 1'!N47)</f>
        <v>#N/A</v>
      </c>
      <c r="B21" s="2"/>
      <c r="C21" s="2"/>
      <c r="D21" s="2"/>
      <c r="E21" s="2"/>
      <c r="F21" s="2"/>
      <c r="G21" s="2"/>
      <c r="H21" s="21" t="s">
        <v>39</v>
      </c>
      <c r="I21" s="2"/>
      <c r="J21" s="2"/>
      <c r="K21" s="2"/>
      <c r="L21" s="2"/>
      <c r="M21" s="2"/>
      <c r="N21" s="2"/>
      <c r="O21" s="3"/>
      <c r="P21" s="2"/>
      <c r="Q21" s="2"/>
      <c r="R21" s="2"/>
      <c r="S21" s="2"/>
      <c r="T21" s="2"/>
      <c r="U21" s="2"/>
      <c r="V21" s="2"/>
      <c r="W21" s="2"/>
    </row>
    <row r="22" spans="1:23" x14ac:dyDescent="0.25">
      <c r="A22" t="e">
        <f>AND('Data Sheet 1'!D60&gt;=-0.2,'Data Sheet 1'!D60&lt;=0.2)</f>
        <v>#DIV/0!</v>
      </c>
      <c r="B22" s="2"/>
      <c r="C22" s="2" t="s">
        <v>57</v>
      </c>
      <c r="D22" s="2"/>
      <c r="E22" s="2"/>
      <c r="F22" s="2"/>
      <c r="G22" s="2"/>
      <c r="H22" s="21" t="s">
        <v>36</v>
      </c>
      <c r="I22" s="2"/>
      <c r="J22" s="2"/>
      <c r="K22" s="2"/>
      <c r="L22" s="2"/>
      <c r="M22" s="2"/>
      <c r="N22" s="2"/>
      <c r="O22" s="3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t="e">
        <f>AND('Data Sheet 1'!D60&gt;=-0.2,'Data Sheet 1'!H60&lt;=0.2)</f>
        <v>#DIV/0!</v>
      </c>
      <c r="B23" s="2"/>
      <c r="C23" s="16" t="s">
        <v>58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  <c r="P23" s="2"/>
      <c r="Q23" s="2"/>
      <c r="R23" s="2"/>
      <c r="S23" s="2"/>
      <c r="T23" s="2"/>
      <c r="U23" s="2"/>
      <c r="V23" s="2"/>
      <c r="W23" s="2"/>
    </row>
    <row r="24" spans="1:23" x14ac:dyDescent="0.25">
      <c r="A24" s="2"/>
      <c r="B24" s="2"/>
      <c r="C24" s="16" t="s">
        <v>59</v>
      </c>
      <c r="D24" s="2"/>
      <c r="E24" s="2"/>
      <c r="F24" s="2"/>
      <c r="G24" s="2"/>
      <c r="H24" s="2" t="s">
        <v>176</v>
      </c>
      <c r="I24" s="2"/>
      <c r="J24" s="2" t="s">
        <v>42</v>
      </c>
      <c r="K24" s="2"/>
      <c r="L24" s="2"/>
      <c r="M24" s="2"/>
      <c r="N24" s="2"/>
      <c r="O24" s="3"/>
      <c r="P24" s="2"/>
      <c r="Q24" s="2"/>
      <c r="R24" s="2"/>
      <c r="S24" s="2"/>
      <c r="T24" s="2"/>
      <c r="U24" s="2"/>
      <c r="V24" s="2"/>
      <c r="W24" s="2"/>
    </row>
    <row r="25" spans="1:23" x14ac:dyDescent="0.25">
      <c r="A25" s="2"/>
      <c r="B25" s="2"/>
      <c r="C25" s="2" t="s">
        <v>60</v>
      </c>
      <c r="D25" s="2"/>
      <c r="E25" s="2"/>
      <c r="F25" s="2"/>
      <c r="G25" s="2"/>
      <c r="H25" s="2" t="s">
        <v>40</v>
      </c>
      <c r="I25" s="2"/>
      <c r="J25" s="2" t="s">
        <v>43</v>
      </c>
      <c r="K25" s="2"/>
      <c r="L25" s="2"/>
      <c r="M25" s="2"/>
      <c r="N25" s="2"/>
      <c r="O25" s="3"/>
      <c r="P25" s="2"/>
      <c r="Q25" s="2"/>
      <c r="R25" s="2"/>
      <c r="S25" s="2"/>
      <c r="T25" s="2"/>
      <c r="U25" s="2"/>
      <c r="V25" s="2"/>
      <c r="W25" s="2"/>
    </row>
    <row r="26" spans="1:23" x14ac:dyDescent="0.25">
      <c r="A26" s="2"/>
      <c r="B26" s="2"/>
      <c r="C26" s="2" t="s">
        <v>36</v>
      </c>
      <c r="D26" s="2"/>
      <c r="E26" s="2"/>
      <c r="F26" s="2"/>
      <c r="G26" s="2"/>
      <c r="H26" s="2" t="s">
        <v>41</v>
      </c>
      <c r="I26" s="2"/>
      <c r="J26" s="2" t="s">
        <v>44</v>
      </c>
      <c r="K26" s="2"/>
      <c r="L26" s="2"/>
      <c r="M26" s="2"/>
      <c r="N26" s="2"/>
      <c r="O26" s="3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2"/>
      <c r="B28" s="2"/>
      <c r="C28" s="2" t="s">
        <v>61</v>
      </c>
      <c r="D28" s="2"/>
      <c r="E28" s="15" t="s">
        <v>67</v>
      </c>
      <c r="F28" s="2"/>
      <c r="G28" s="2"/>
      <c r="H28" s="2"/>
      <c r="I28" s="2"/>
      <c r="J28" s="2"/>
      <c r="K28" s="2"/>
      <c r="L28" s="2"/>
      <c r="M28" s="2"/>
      <c r="N28" s="2"/>
      <c r="O28" s="3"/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2"/>
      <c r="B29" s="2"/>
      <c r="C29" s="2" t="s">
        <v>81</v>
      </c>
      <c r="D29" s="2"/>
      <c r="E29" s="15">
        <v>1131</v>
      </c>
      <c r="F29" s="2"/>
      <c r="G29" s="2"/>
      <c r="H29" s="2"/>
      <c r="I29" s="2"/>
      <c r="J29" s="2"/>
      <c r="K29" s="2"/>
      <c r="L29" s="2"/>
      <c r="M29" s="2"/>
      <c r="N29" s="2"/>
      <c r="O29" s="3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3"/>
      <c r="B30" s="2"/>
      <c r="C30" s="2" t="s">
        <v>71</v>
      </c>
      <c r="D30" s="2"/>
      <c r="E30" s="15">
        <v>1307</v>
      </c>
      <c r="F30" s="2"/>
      <c r="G30" s="2"/>
      <c r="H30" s="2"/>
      <c r="I30" s="2"/>
      <c r="J30" s="2"/>
      <c r="K30" s="2"/>
      <c r="L30" s="2"/>
      <c r="M30" s="2"/>
      <c r="N30" s="2"/>
      <c r="O30" s="3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2"/>
      <c r="B31" s="2"/>
      <c r="C31" s="2" t="s">
        <v>70</v>
      </c>
      <c r="D31" s="2"/>
      <c r="E31" s="15">
        <v>1311</v>
      </c>
      <c r="F31" s="2"/>
      <c r="G31" s="2"/>
      <c r="H31" s="2"/>
      <c r="I31" s="2"/>
      <c r="J31" s="2"/>
      <c r="K31" s="2"/>
      <c r="L31" s="2"/>
      <c r="M31" s="2"/>
      <c r="N31" s="2"/>
      <c r="O31" s="3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s="14"/>
      <c r="B32" s="2"/>
      <c r="C32" s="2" t="s">
        <v>82</v>
      </c>
      <c r="D32" s="2"/>
      <c r="E32" s="15">
        <v>4326</v>
      </c>
      <c r="F32" s="2"/>
      <c r="G32" s="2"/>
      <c r="H32" s="2"/>
      <c r="I32" s="2"/>
      <c r="J32" s="2"/>
      <c r="K32" s="2"/>
      <c r="L32" s="2"/>
      <c r="M32" s="2"/>
      <c r="N32" s="2"/>
      <c r="O32" s="3"/>
      <c r="P32" s="2"/>
      <c r="Q32" s="2"/>
      <c r="R32" s="2"/>
      <c r="S32" s="2"/>
      <c r="T32" s="2"/>
      <c r="U32" s="2"/>
      <c r="V32" s="2"/>
      <c r="W32" s="2"/>
    </row>
    <row r="33" spans="1:23" x14ac:dyDescent="0.25">
      <c r="A33" s="14"/>
      <c r="B33" s="14"/>
      <c r="C33" s="2" t="s">
        <v>83</v>
      </c>
      <c r="D33" s="14"/>
      <c r="E33" s="15">
        <v>4327</v>
      </c>
      <c r="F33" s="2"/>
      <c r="G33" s="2"/>
      <c r="H33" s="2"/>
      <c r="I33" s="2"/>
      <c r="J33" s="2"/>
      <c r="K33" s="2"/>
      <c r="L33" s="2"/>
      <c r="M33" s="2"/>
      <c r="N33" s="2"/>
      <c r="O33" s="3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2"/>
      <c r="B34" s="2"/>
      <c r="C34" s="2" t="s">
        <v>84</v>
      </c>
      <c r="D34" s="2"/>
      <c r="E34" s="15">
        <v>4328</v>
      </c>
      <c r="F34" s="2"/>
      <c r="G34" s="2"/>
      <c r="H34" s="2"/>
      <c r="I34" s="2"/>
      <c r="J34" s="2"/>
      <c r="K34" s="2"/>
      <c r="L34" s="2"/>
      <c r="M34" s="2"/>
      <c r="N34" s="2"/>
      <c r="O34" s="3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2"/>
      <c r="B35" s="2"/>
      <c r="C35" s="2" t="s">
        <v>72</v>
      </c>
      <c r="D35" s="2"/>
      <c r="E35" s="15">
        <v>4358</v>
      </c>
      <c r="F35" s="2"/>
      <c r="G35" s="2"/>
      <c r="H35" s="2"/>
      <c r="I35" s="2"/>
      <c r="J35" s="2"/>
      <c r="K35" s="2"/>
      <c r="L35" s="2"/>
      <c r="M35" s="2"/>
      <c r="N35" s="2"/>
      <c r="O35" s="3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2"/>
      <c r="B36" s="2"/>
      <c r="C36" s="2" t="s">
        <v>85</v>
      </c>
      <c r="D36" s="2"/>
      <c r="E36" s="15">
        <v>4375</v>
      </c>
      <c r="F36" s="2"/>
      <c r="G36" s="2"/>
      <c r="H36" s="2"/>
      <c r="I36" s="2"/>
      <c r="J36" s="2"/>
      <c r="K36" s="2"/>
      <c r="L36" s="2"/>
      <c r="M36" s="2"/>
      <c r="N36" s="2"/>
      <c r="O36" s="3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2"/>
      <c r="B37" s="2"/>
      <c r="C37" s="2" t="s">
        <v>62</v>
      </c>
      <c r="D37" s="2"/>
      <c r="E37" s="15">
        <v>4375</v>
      </c>
      <c r="F37" s="2"/>
      <c r="G37" s="2"/>
      <c r="H37" s="2"/>
      <c r="I37" s="2"/>
      <c r="J37" s="2"/>
      <c r="K37" s="2"/>
      <c r="L37" s="2"/>
      <c r="M37" s="2"/>
      <c r="N37" s="2"/>
      <c r="O37" s="3"/>
      <c r="P37" s="2"/>
      <c r="Q37" s="2"/>
      <c r="R37" s="2"/>
      <c r="S37" s="2"/>
      <c r="T37" s="2"/>
      <c r="U37" s="2"/>
      <c r="V37" s="2"/>
      <c r="W37" s="2"/>
    </row>
    <row r="38" spans="1:23" x14ac:dyDescent="0.25">
      <c r="A38" s="2"/>
      <c r="B38" s="2"/>
      <c r="C38" s="2" t="s">
        <v>63</v>
      </c>
      <c r="D38" s="2"/>
      <c r="E38" s="15">
        <v>4452</v>
      </c>
      <c r="F38" s="2"/>
      <c r="G38" s="2"/>
      <c r="H38" s="2"/>
      <c r="I38" s="2"/>
      <c r="J38" s="2"/>
      <c r="K38" s="2"/>
      <c r="L38" s="2"/>
      <c r="M38" s="2"/>
      <c r="N38" s="2"/>
      <c r="O38" s="3"/>
      <c r="P38" s="2"/>
      <c r="Q38" s="2"/>
      <c r="R38" s="2"/>
      <c r="S38" s="2"/>
      <c r="T38" s="2"/>
      <c r="U38" s="2"/>
      <c r="V38" s="2"/>
      <c r="W38" s="2"/>
    </row>
    <row r="39" spans="1:23" x14ac:dyDescent="0.25">
      <c r="A39" s="2"/>
      <c r="B39" s="2"/>
      <c r="C39" s="2" t="s">
        <v>86</v>
      </c>
      <c r="D39" s="2"/>
      <c r="E39" s="15">
        <v>4470</v>
      </c>
      <c r="F39" s="2"/>
      <c r="G39" s="2"/>
      <c r="H39" s="2"/>
      <c r="I39" s="2"/>
      <c r="J39" s="2"/>
      <c r="K39" s="2"/>
      <c r="L39" s="2"/>
      <c r="M39" s="2"/>
      <c r="N39" s="2"/>
      <c r="O39" s="3"/>
      <c r="P39" s="2"/>
      <c r="Q39" s="2"/>
      <c r="R39" s="2"/>
      <c r="S39" s="2"/>
      <c r="T39" s="2"/>
      <c r="U39" s="2"/>
      <c r="V39" s="2"/>
      <c r="W39" s="2"/>
    </row>
    <row r="40" spans="1:23" x14ac:dyDescent="0.25">
      <c r="A40" s="2"/>
      <c r="B40" s="2"/>
      <c r="C40" s="2" t="s">
        <v>73</v>
      </c>
      <c r="D40" s="2"/>
      <c r="E40" s="15">
        <v>4471</v>
      </c>
      <c r="F40" s="2"/>
      <c r="G40" s="2"/>
      <c r="H40" s="2"/>
      <c r="I40" s="2"/>
      <c r="J40" s="2"/>
      <c r="K40" s="2"/>
      <c r="L40" s="2"/>
      <c r="M40" s="2"/>
      <c r="N40" s="2"/>
      <c r="O40" s="3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s="2"/>
      <c r="B41" s="2"/>
      <c r="C41" s="2" t="s">
        <v>87</v>
      </c>
      <c r="D41" s="2"/>
      <c r="E41" s="15">
        <v>4514</v>
      </c>
      <c r="F41" s="2"/>
      <c r="G41" s="2"/>
      <c r="H41" s="2"/>
      <c r="I41" s="2"/>
      <c r="J41" s="2"/>
      <c r="K41" s="2"/>
      <c r="L41" s="2"/>
      <c r="M41" s="2"/>
      <c r="N41" s="2"/>
      <c r="O41" s="3"/>
      <c r="P41" s="2"/>
      <c r="Q41" s="2"/>
      <c r="R41" s="2"/>
      <c r="S41" s="2"/>
      <c r="T41" s="2"/>
      <c r="U41" s="2"/>
      <c r="V41" s="2"/>
      <c r="W41" s="2"/>
    </row>
    <row r="42" spans="1:23" x14ac:dyDescent="0.25">
      <c r="A42" s="2"/>
      <c r="B42" s="2"/>
      <c r="C42" s="2" t="s">
        <v>88</v>
      </c>
      <c r="D42" s="2"/>
      <c r="E42" s="15">
        <v>4514</v>
      </c>
      <c r="F42" s="2"/>
      <c r="G42" s="2"/>
      <c r="H42" s="2"/>
      <c r="I42" s="2"/>
      <c r="J42" s="2"/>
      <c r="K42" s="2"/>
      <c r="L42" s="2"/>
      <c r="M42" s="2"/>
      <c r="N42" s="2"/>
      <c r="O42" s="3"/>
      <c r="P42" s="2"/>
      <c r="Q42" s="2"/>
      <c r="R42" s="2"/>
      <c r="S42" s="2"/>
      <c r="T42" s="2"/>
      <c r="U42" s="2"/>
      <c r="V42" s="2"/>
      <c r="W42" s="2"/>
    </row>
    <row r="43" spans="1:23" x14ac:dyDescent="0.25">
      <c r="A43" s="2"/>
      <c r="B43" s="2"/>
      <c r="C43" s="2" t="s">
        <v>74</v>
      </c>
      <c r="D43" s="2"/>
      <c r="E43" s="15">
        <v>4515</v>
      </c>
      <c r="F43" s="2"/>
      <c r="G43" s="2"/>
      <c r="H43" s="2"/>
      <c r="I43" s="2"/>
      <c r="J43" s="2"/>
      <c r="K43" s="2"/>
      <c r="L43" s="2"/>
      <c r="M43" s="2"/>
      <c r="N43" s="2"/>
      <c r="O43" s="3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2"/>
      <c r="B44" s="2"/>
      <c r="C44" s="2" t="s">
        <v>75</v>
      </c>
      <c r="D44" s="2"/>
      <c r="E44" s="15">
        <v>4515</v>
      </c>
      <c r="F44" s="2"/>
      <c r="G44" s="2"/>
      <c r="H44" s="2"/>
      <c r="I44" s="2"/>
      <c r="J44" s="2"/>
      <c r="K44" s="2"/>
      <c r="L44" s="2"/>
      <c r="M44" s="2"/>
      <c r="N44" s="2"/>
      <c r="O44" s="3"/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s="2"/>
      <c r="B45" s="2"/>
      <c r="C45" s="2" t="s">
        <v>64</v>
      </c>
      <c r="D45" s="2"/>
      <c r="E45" s="15">
        <v>4524</v>
      </c>
      <c r="F45" s="2"/>
      <c r="G45" s="2"/>
      <c r="H45" s="2"/>
      <c r="I45" s="2"/>
      <c r="J45" s="2"/>
      <c r="K45" s="2"/>
      <c r="L45" s="2"/>
      <c r="M45" s="2"/>
      <c r="N45" s="2"/>
      <c r="O45" s="3"/>
      <c r="P45" s="2"/>
      <c r="Q45" s="2"/>
      <c r="R45" s="2"/>
      <c r="S45" s="2"/>
      <c r="T45" s="2"/>
      <c r="U45" s="2"/>
      <c r="V45" s="2"/>
      <c r="W45" s="2"/>
    </row>
    <row r="46" spans="1:23" x14ac:dyDescent="0.25">
      <c r="A46" s="2"/>
      <c r="B46" s="2"/>
      <c r="C46" s="2" t="s">
        <v>76</v>
      </c>
      <c r="D46" s="2"/>
      <c r="E46" s="15">
        <v>4524</v>
      </c>
      <c r="F46" s="2"/>
      <c r="G46" s="2"/>
      <c r="H46" s="2"/>
      <c r="I46" s="2"/>
      <c r="J46" s="2"/>
      <c r="K46" s="2"/>
      <c r="L46" s="2"/>
      <c r="M46" s="2"/>
      <c r="N46" s="2"/>
      <c r="O46" s="3"/>
      <c r="P46" s="2"/>
      <c r="Q46" s="2"/>
      <c r="R46" s="2"/>
      <c r="S46" s="2"/>
      <c r="T46" s="2"/>
      <c r="U46" s="2"/>
      <c r="V46" s="2"/>
      <c r="W46" s="2"/>
    </row>
    <row r="47" spans="1:23" x14ac:dyDescent="0.25">
      <c r="A47" s="2"/>
      <c r="B47" s="2"/>
      <c r="C47" s="2" t="s">
        <v>77</v>
      </c>
      <c r="D47" s="2"/>
      <c r="E47" s="15">
        <v>4525</v>
      </c>
      <c r="F47" s="2"/>
      <c r="G47" s="2"/>
      <c r="H47" s="2"/>
      <c r="I47" s="2"/>
      <c r="J47" s="2"/>
      <c r="K47" s="2"/>
      <c r="L47" s="2"/>
      <c r="M47" s="2"/>
      <c r="N47" s="2"/>
      <c r="O47" s="3"/>
      <c r="P47" s="2"/>
      <c r="Q47" s="2"/>
      <c r="R47" s="2"/>
      <c r="S47" s="2"/>
      <c r="T47" s="2"/>
      <c r="U47" s="2"/>
      <c r="V47" s="2"/>
      <c r="W47" s="2"/>
    </row>
    <row r="48" spans="1:23" x14ac:dyDescent="0.25">
      <c r="A48" s="2"/>
      <c r="B48" s="2"/>
      <c r="C48" s="2" t="s">
        <v>29</v>
      </c>
      <c r="D48" s="2"/>
      <c r="E48" s="15">
        <v>4525</v>
      </c>
      <c r="F48" s="2"/>
      <c r="G48" s="2"/>
      <c r="H48" s="2"/>
      <c r="I48" s="2"/>
      <c r="J48" s="2"/>
      <c r="K48" s="2"/>
      <c r="L48" s="2"/>
      <c r="M48" s="2"/>
      <c r="N48" s="2"/>
      <c r="O48" s="3"/>
      <c r="P48" s="2"/>
      <c r="Q48" s="2"/>
      <c r="R48" s="2"/>
      <c r="S48" s="2"/>
      <c r="T48" s="2"/>
      <c r="U48" s="2"/>
      <c r="V48" s="2"/>
      <c r="W48" s="2"/>
    </row>
    <row r="49" spans="1:23" x14ac:dyDescent="0.25">
      <c r="A49" s="2"/>
      <c r="B49" s="2"/>
      <c r="C49" s="17" t="s">
        <v>65</v>
      </c>
      <c r="D49" s="2"/>
      <c r="E49" s="15">
        <v>4525</v>
      </c>
      <c r="F49" s="2"/>
      <c r="G49" s="2"/>
      <c r="H49" s="2"/>
      <c r="I49" s="2"/>
      <c r="J49" s="2"/>
      <c r="K49" s="2"/>
      <c r="L49" s="2"/>
      <c r="M49" s="2"/>
      <c r="N49" s="2"/>
      <c r="O49" s="3"/>
      <c r="P49" s="2"/>
      <c r="Q49" s="2"/>
      <c r="R49" s="2"/>
      <c r="S49" s="2"/>
      <c r="T49" s="2"/>
      <c r="U49" s="2"/>
      <c r="V49" s="2"/>
      <c r="W49" s="2"/>
    </row>
    <row r="50" spans="1:23" x14ac:dyDescent="0.25">
      <c r="A50" s="2"/>
      <c r="B50" s="2"/>
      <c r="C50" s="2" t="s">
        <v>66</v>
      </c>
      <c r="D50" s="2"/>
      <c r="E50" s="15">
        <v>4534</v>
      </c>
      <c r="F50" s="2"/>
      <c r="G50" s="2"/>
      <c r="H50" s="2"/>
      <c r="I50" s="2"/>
      <c r="J50" s="2"/>
      <c r="K50" s="2"/>
      <c r="L50" s="2"/>
      <c r="M50" s="2"/>
      <c r="N50" s="2"/>
      <c r="O50" s="3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s="2"/>
      <c r="B51" s="2"/>
      <c r="C51" s="2" t="s">
        <v>89</v>
      </c>
      <c r="D51" s="2"/>
      <c r="E51" s="15">
        <v>4536</v>
      </c>
      <c r="F51" s="2"/>
      <c r="G51" s="2"/>
      <c r="H51" s="2"/>
      <c r="I51" s="2"/>
      <c r="J51" s="2"/>
      <c r="K51" s="2"/>
      <c r="L51" s="2"/>
      <c r="M51" s="2"/>
      <c r="N51" s="2"/>
      <c r="O51" s="3"/>
      <c r="P51" s="2"/>
      <c r="Q51" s="2"/>
      <c r="R51" s="2"/>
      <c r="S51" s="2"/>
      <c r="T51" s="2"/>
      <c r="U51" s="2"/>
      <c r="V51" s="2"/>
      <c r="W51" s="2"/>
    </row>
    <row r="52" spans="1:23" x14ac:dyDescent="0.25">
      <c r="A52" s="2"/>
      <c r="B52" s="2"/>
      <c r="C52" s="2" t="s">
        <v>78</v>
      </c>
      <c r="D52" s="2"/>
      <c r="E52" s="15">
        <v>4549</v>
      </c>
      <c r="F52" s="2"/>
      <c r="G52" s="2"/>
      <c r="H52" s="2"/>
      <c r="I52" s="2"/>
      <c r="J52" s="2"/>
      <c r="K52" s="2"/>
      <c r="L52" s="2"/>
      <c r="M52" s="2"/>
      <c r="N52" s="2"/>
      <c r="O52" s="3"/>
      <c r="P52" s="2"/>
      <c r="Q52" s="2"/>
      <c r="R52" s="2"/>
      <c r="S52" s="2"/>
      <c r="T52" s="2"/>
      <c r="U52" s="2"/>
      <c r="V52" s="2"/>
      <c r="W52" s="2"/>
    </row>
    <row r="53" spans="1:23" x14ac:dyDescent="0.25">
      <c r="A53" s="2"/>
      <c r="B53" s="2"/>
      <c r="C53" s="2" t="s">
        <v>78</v>
      </c>
      <c r="D53" s="2"/>
      <c r="E53" s="15">
        <v>4551</v>
      </c>
      <c r="F53" s="2"/>
      <c r="G53" s="2"/>
      <c r="H53" s="2"/>
      <c r="I53" s="2"/>
      <c r="J53" s="2"/>
      <c r="K53" s="2"/>
      <c r="L53" s="2"/>
      <c r="M53" s="2"/>
      <c r="N53" s="2"/>
      <c r="O53" s="3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A54" s="2"/>
      <c r="B54" s="2"/>
      <c r="C54" s="2" t="s">
        <v>90</v>
      </c>
      <c r="D54" s="2"/>
      <c r="E54" s="15">
        <v>4551</v>
      </c>
      <c r="F54" s="2"/>
      <c r="G54" s="2"/>
      <c r="H54" s="2"/>
      <c r="I54" s="2"/>
      <c r="J54" s="2"/>
      <c r="K54" s="2"/>
      <c r="L54" s="2"/>
      <c r="M54" s="2"/>
      <c r="N54" s="2"/>
      <c r="O54" s="3"/>
      <c r="P54" s="2"/>
      <c r="Q54" s="2"/>
      <c r="R54" s="2"/>
      <c r="S54" s="2"/>
      <c r="T54" s="2"/>
      <c r="U54" s="2"/>
      <c r="V54" s="2"/>
      <c r="W54" s="2"/>
    </row>
    <row r="55" spans="1:23" x14ac:dyDescent="0.25">
      <c r="A55" s="2"/>
      <c r="B55" s="2"/>
      <c r="C55" s="2" t="s">
        <v>91</v>
      </c>
      <c r="D55" s="2"/>
      <c r="E55" s="15">
        <v>4552</v>
      </c>
      <c r="F55" s="2"/>
      <c r="G55" s="2"/>
      <c r="H55" s="2"/>
      <c r="I55" s="2"/>
      <c r="J55" s="2"/>
      <c r="K55" s="2"/>
      <c r="L55" s="2"/>
      <c r="M55" s="2"/>
      <c r="N55" s="2"/>
      <c r="O55" s="3"/>
      <c r="P55" s="2"/>
      <c r="Q55" s="2"/>
      <c r="R55" s="2"/>
      <c r="S55" s="2"/>
      <c r="T55" s="2"/>
      <c r="U55" s="2"/>
      <c r="V55" s="2"/>
      <c r="W55" s="2"/>
    </row>
    <row r="56" spans="1:23" x14ac:dyDescent="0.25">
      <c r="A56" s="2"/>
      <c r="B56" s="2"/>
      <c r="C56" s="2" t="s">
        <v>92</v>
      </c>
      <c r="D56" s="2"/>
      <c r="E56" s="14">
        <v>4552</v>
      </c>
      <c r="F56" s="2"/>
      <c r="G56" s="2"/>
      <c r="H56" s="2"/>
      <c r="I56" s="2"/>
      <c r="J56" s="2"/>
      <c r="K56" s="2"/>
      <c r="L56" s="2"/>
      <c r="M56" s="2"/>
      <c r="N56" s="2"/>
      <c r="O56" s="3"/>
      <c r="P56" s="2"/>
      <c r="Q56" s="2"/>
      <c r="R56" s="2"/>
      <c r="S56" s="2"/>
      <c r="T56" s="2"/>
      <c r="U56" s="2"/>
      <c r="V56" s="2"/>
      <c r="W56" s="2"/>
    </row>
    <row r="57" spans="1:23" x14ac:dyDescent="0.25">
      <c r="A57" s="2"/>
      <c r="B57" s="2"/>
      <c r="C57" s="2" t="s">
        <v>79</v>
      </c>
      <c r="D57" s="2"/>
      <c r="E57" s="15">
        <v>4570</v>
      </c>
      <c r="F57" s="2"/>
      <c r="G57" s="2"/>
      <c r="H57" s="2"/>
      <c r="I57" s="2"/>
      <c r="J57" s="2"/>
      <c r="K57" s="2"/>
      <c r="L57" s="2"/>
      <c r="M57" s="2"/>
      <c r="N57" s="2"/>
      <c r="O57" s="3"/>
      <c r="P57" s="2"/>
      <c r="Q57" s="2"/>
      <c r="R57" s="2"/>
      <c r="S57" s="2"/>
      <c r="T57" s="2"/>
      <c r="U57" s="2"/>
      <c r="V57" s="2"/>
      <c r="W57" s="2"/>
    </row>
    <row r="58" spans="1:23" x14ac:dyDescent="0.25">
      <c r="A58" s="2"/>
      <c r="B58" s="2"/>
      <c r="C58" s="2" t="s">
        <v>79</v>
      </c>
      <c r="D58" s="2"/>
      <c r="E58" s="15">
        <v>4591</v>
      </c>
      <c r="F58" s="2"/>
      <c r="G58" s="2"/>
      <c r="H58" s="2"/>
      <c r="I58" s="2"/>
      <c r="J58" s="2"/>
      <c r="K58" s="2"/>
      <c r="L58" s="2"/>
      <c r="M58" s="2"/>
      <c r="N58" s="2"/>
      <c r="O58" s="3"/>
      <c r="P58" s="2"/>
      <c r="Q58" s="2"/>
      <c r="R58" s="2"/>
      <c r="S58" s="2"/>
      <c r="T58" s="2"/>
      <c r="U58" s="2"/>
      <c r="V58" s="2"/>
      <c r="W58" s="2"/>
    </row>
    <row r="59" spans="1:23" x14ac:dyDescent="0.25">
      <c r="A59" s="2"/>
      <c r="B59" s="2"/>
      <c r="C59" s="2" t="s">
        <v>80</v>
      </c>
      <c r="D59" s="2"/>
      <c r="E59" s="15">
        <v>4592</v>
      </c>
      <c r="F59" s="2"/>
      <c r="G59" s="2"/>
      <c r="H59" s="2"/>
      <c r="I59" s="2"/>
      <c r="J59" s="2"/>
      <c r="K59" s="2"/>
      <c r="L59" s="2"/>
      <c r="M59" s="2"/>
      <c r="N59" s="2"/>
      <c r="O59" s="3"/>
      <c r="P59" s="2"/>
      <c r="Q59" s="2"/>
      <c r="R59" s="2"/>
      <c r="S59" s="2"/>
      <c r="T59" s="2"/>
      <c r="U59" s="2"/>
      <c r="V59" s="2"/>
      <c r="W59" s="2"/>
    </row>
    <row r="60" spans="1:23" x14ac:dyDescent="0.25">
      <c r="A60" s="2"/>
      <c r="B60" s="2"/>
      <c r="C60" s="2" t="s">
        <v>36</v>
      </c>
      <c r="D60" s="2"/>
      <c r="E60" s="15">
        <v>4602</v>
      </c>
      <c r="F60" s="2"/>
      <c r="G60" s="2"/>
      <c r="H60" s="2"/>
      <c r="I60" s="2"/>
      <c r="J60" s="2"/>
      <c r="K60" s="2"/>
      <c r="L60" s="2"/>
      <c r="M60" s="2"/>
      <c r="N60" s="2"/>
      <c r="O60" s="3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s="2"/>
      <c r="B61" s="2"/>
      <c r="C61" s="2"/>
      <c r="D61" s="2"/>
      <c r="E61" s="15">
        <v>4605</v>
      </c>
      <c r="F61" s="2"/>
      <c r="G61" s="2"/>
      <c r="H61" s="2"/>
      <c r="I61" s="2"/>
      <c r="J61" s="2"/>
      <c r="K61" s="2"/>
      <c r="L61" s="2"/>
      <c r="M61" s="2"/>
      <c r="N61" s="2"/>
      <c r="O61" s="3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"/>
      <c r="B62" s="2"/>
      <c r="C62" s="2"/>
      <c r="D62" s="2"/>
      <c r="E62" s="15">
        <v>4610</v>
      </c>
      <c r="F62" s="2"/>
      <c r="G62" s="2"/>
      <c r="H62" s="2"/>
      <c r="I62" s="2"/>
      <c r="J62" s="2"/>
      <c r="K62" s="2"/>
      <c r="L62" s="2"/>
      <c r="M62" s="2"/>
      <c r="N62" s="2"/>
      <c r="O62" s="3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"/>
      <c r="B63" s="2"/>
      <c r="C63" s="2"/>
      <c r="D63" s="2"/>
      <c r="E63" s="15">
        <v>4610</v>
      </c>
      <c r="F63" s="2"/>
      <c r="G63" s="2"/>
      <c r="H63" s="2"/>
      <c r="I63" s="2"/>
      <c r="J63" s="2"/>
      <c r="K63" s="2"/>
      <c r="L63" s="2"/>
      <c r="M63" s="2"/>
      <c r="N63" s="2"/>
      <c r="O63" s="3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"/>
      <c r="B64" s="2"/>
      <c r="C64" s="2"/>
      <c r="D64" s="2"/>
      <c r="E64" s="15">
        <v>4615</v>
      </c>
      <c r="F64" s="2"/>
      <c r="G64" s="2"/>
      <c r="H64" s="2"/>
      <c r="I64" s="2"/>
      <c r="J64" s="2"/>
      <c r="K64" s="2"/>
      <c r="L64" s="2"/>
      <c r="M64" s="2"/>
      <c r="N64" s="2"/>
      <c r="O64" s="3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"/>
      <c r="B65" s="2"/>
      <c r="C65" s="2"/>
      <c r="D65" s="2"/>
      <c r="E65" s="15">
        <v>4620</v>
      </c>
      <c r="F65" s="2"/>
      <c r="G65" s="2"/>
      <c r="H65" s="2"/>
      <c r="I65" s="2"/>
      <c r="J65" s="2"/>
      <c r="K65" s="2"/>
      <c r="L65" s="2"/>
      <c r="M65" s="2"/>
      <c r="N65" s="2"/>
      <c r="O65" s="3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s="2"/>
      <c r="B66" s="2"/>
      <c r="C66" s="2"/>
      <c r="D66" s="2"/>
      <c r="E66" s="15">
        <v>4621</v>
      </c>
      <c r="F66" s="2"/>
      <c r="G66" s="2"/>
      <c r="H66" s="2"/>
      <c r="I66" s="2"/>
      <c r="J66" s="2"/>
      <c r="K66" s="2"/>
      <c r="L66" s="2"/>
      <c r="M66" s="2"/>
      <c r="N66" s="2"/>
      <c r="O66" s="3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s="2"/>
      <c r="B67" s="2"/>
      <c r="C67" s="2"/>
      <c r="D67" s="2"/>
      <c r="E67" s="15">
        <v>4623</v>
      </c>
      <c r="F67" s="2"/>
      <c r="G67" s="2"/>
      <c r="H67" s="2"/>
      <c r="I67" s="2"/>
      <c r="J67" s="2"/>
      <c r="K67" s="2"/>
      <c r="L67" s="2"/>
      <c r="M67" s="2"/>
      <c r="N67" s="2"/>
      <c r="O67" s="3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2"/>
      <c r="B68" s="2"/>
      <c r="C68" s="2"/>
      <c r="D68" s="2"/>
      <c r="E68" s="15">
        <v>4625</v>
      </c>
      <c r="F68" s="2"/>
      <c r="G68" s="2"/>
      <c r="H68" s="2"/>
      <c r="I68" s="2"/>
      <c r="J68" s="2"/>
      <c r="K68" s="2"/>
      <c r="L68" s="2"/>
      <c r="M68" s="2"/>
      <c r="N68" s="2"/>
      <c r="O68" s="3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"/>
      <c r="B69" s="2"/>
      <c r="C69" s="2"/>
      <c r="D69" s="2"/>
      <c r="E69" s="15">
        <v>4626</v>
      </c>
      <c r="F69" s="2"/>
      <c r="G69" s="2"/>
      <c r="H69" s="2"/>
      <c r="I69" s="2"/>
      <c r="J69" s="2"/>
      <c r="K69" s="2"/>
      <c r="L69" s="2"/>
      <c r="M69" s="2"/>
      <c r="N69" s="2"/>
      <c r="O69" s="3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"/>
      <c r="B70" s="2"/>
      <c r="C70" s="2"/>
      <c r="D70" s="2"/>
      <c r="E70" s="15">
        <v>4627</v>
      </c>
      <c r="F70" s="2"/>
      <c r="G70" s="2"/>
      <c r="H70" s="2"/>
      <c r="I70" s="2"/>
      <c r="J70" s="2"/>
      <c r="K70" s="2"/>
      <c r="L70" s="2"/>
      <c r="M70" s="2"/>
      <c r="N70" s="2"/>
      <c r="O70" s="3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A71" s="2"/>
      <c r="B71" s="2"/>
      <c r="C71" s="2"/>
      <c r="D71" s="2"/>
      <c r="E71" s="15">
        <v>4631</v>
      </c>
      <c r="F71" s="2"/>
      <c r="G71" s="2"/>
      <c r="H71" s="2"/>
      <c r="I71" s="2"/>
      <c r="J71" s="2"/>
      <c r="K71" s="2"/>
      <c r="L71" s="2"/>
      <c r="M71" s="2"/>
      <c r="N71" s="2"/>
      <c r="O71" s="3"/>
      <c r="P71" s="2"/>
      <c r="Q71" s="2"/>
      <c r="R71" s="2"/>
      <c r="S71" s="2"/>
      <c r="T71" s="2"/>
      <c r="U71" s="2"/>
      <c r="V71" s="2"/>
      <c r="W71" s="2"/>
    </row>
    <row r="72" spans="1:23" x14ac:dyDescent="0.25">
      <c r="A72" s="2"/>
      <c r="B72" s="2"/>
      <c r="C72" s="2"/>
      <c r="D72" s="2"/>
      <c r="E72" s="15">
        <v>4653</v>
      </c>
      <c r="F72" s="2"/>
      <c r="G72" s="2"/>
      <c r="H72" s="2"/>
      <c r="I72" s="2"/>
      <c r="J72" s="2"/>
      <c r="K72" s="2"/>
      <c r="L72" s="2"/>
      <c r="M72" s="2"/>
      <c r="N72" s="2"/>
      <c r="O72" s="3"/>
      <c r="P72" s="2"/>
      <c r="Q72" s="2"/>
      <c r="R72" s="2"/>
      <c r="S72" s="2"/>
      <c r="T72" s="2"/>
      <c r="U72" s="2"/>
      <c r="V72" s="2"/>
      <c r="W72" s="2"/>
    </row>
    <row r="73" spans="1:23" x14ac:dyDescent="0.25">
      <c r="A73" s="2"/>
      <c r="B73" s="2"/>
      <c r="C73" s="2"/>
      <c r="D73" s="2"/>
      <c r="E73" s="15">
        <v>4654</v>
      </c>
      <c r="F73" s="2"/>
      <c r="G73" s="2"/>
      <c r="H73" s="2"/>
      <c r="I73" s="2"/>
      <c r="J73" s="2"/>
      <c r="K73" s="2"/>
      <c r="L73" s="2"/>
      <c r="M73" s="2"/>
      <c r="N73" s="2"/>
      <c r="O73" s="3"/>
      <c r="P73" s="2"/>
      <c r="Q73" s="2"/>
      <c r="R73" s="2"/>
      <c r="S73" s="2"/>
      <c r="T73" s="2"/>
      <c r="U73" s="2"/>
      <c r="V73" s="2"/>
      <c r="W73" s="2"/>
    </row>
    <row r="74" spans="1:23" x14ac:dyDescent="0.25">
      <c r="A74" s="2"/>
      <c r="B74" s="2"/>
      <c r="C74" s="2"/>
      <c r="D74" s="2"/>
      <c r="E74" s="15">
        <v>4655</v>
      </c>
      <c r="F74" s="2"/>
      <c r="G74" s="2"/>
      <c r="H74" s="2"/>
      <c r="I74" s="2"/>
      <c r="J74" s="2"/>
      <c r="K74" s="2"/>
      <c r="L74" s="2"/>
      <c r="M74" s="2"/>
      <c r="N74" s="2"/>
      <c r="O74" s="3"/>
      <c r="P74" s="2"/>
      <c r="Q74" s="2"/>
      <c r="R74" s="2"/>
      <c r="S74" s="2"/>
      <c r="T74" s="2"/>
      <c r="U74" s="2"/>
      <c r="V74" s="2"/>
      <c r="W74" s="2"/>
    </row>
    <row r="75" spans="1:23" x14ac:dyDescent="0.25">
      <c r="A75" s="2"/>
      <c r="B75" s="2"/>
      <c r="C75" s="2"/>
      <c r="D75" s="2"/>
      <c r="E75" s="15">
        <v>4661</v>
      </c>
      <c r="F75" s="2"/>
      <c r="G75" s="2"/>
      <c r="H75" s="2"/>
      <c r="I75" s="2"/>
      <c r="J75" s="2"/>
      <c r="K75" s="2"/>
      <c r="L75" s="2"/>
      <c r="M75" s="2"/>
      <c r="N75" s="2"/>
      <c r="O75" s="3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A76" s="2"/>
      <c r="B76" s="2"/>
      <c r="C76" s="2"/>
      <c r="D76" s="2"/>
      <c r="E76" s="15">
        <v>4669</v>
      </c>
      <c r="F76" s="2"/>
      <c r="G76" s="2"/>
      <c r="H76" s="2"/>
      <c r="I76" s="2"/>
      <c r="J76" s="2"/>
      <c r="K76" s="2"/>
      <c r="L76" s="2"/>
      <c r="M76" s="2"/>
      <c r="N76" s="2"/>
      <c r="O76" s="3"/>
      <c r="P76" s="2"/>
      <c r="Q76" s="2"/>
      <c r="R76" s="2"/>
      <c r="S76" s="2"/>
      <c r="T76" s="2"/>
      <c r="U76" s="2"/>
      <c r="V76" s="2"/>
      <c r="W76" s="2"/>
    </row>
    <row r="77" spans="1:23" x14ac:dyDescent="0.25">
      <c r="A77" s="2"/>
      <c r="B77" s="2"/>
      <c r="C77" s="2"/>
      <c r="D77" s="2"/>
      <c r="E77" s="15">
        <v>4670</v>
      </c>
      <c r="F77" s="2"/>
      <c r="G77" s="2"/>
      <c r="H77" s="2"/>
      <c r="I77" s="2"/>
      <c r="J77" s="2"/>
      <c r="K77" s="2"/>
      <c r="L77" s="2"/>
      <c r="M77" s="2"/>
      <c r="N77" s="2"/>
      <c r="O77" s="3"/>
      <c r="P77" s="2"/>
      <c r="Q77" s="2"/>
      <c r="R77" s="2"/>
      <c r="S77" s="2"/>
      <c r="T77" s="2"/>
      <c r="U77" s="2"/>
      <c r="V77" s="2"/>
      <c r="W77" s="2"/>
    </row>
    <row r="78" spans="1:23" x14ac:dyDescent="0.25">
      <c r="A78" s="2"/>
      <c r="B78" s="2"/>
      <c r="C78" s="2"/>
      <c r="D78" s="2"/>
      <c r="E78" s="15">
        <v>4673</v>
      </c>
      <c r="F78" s="2"/>
      <c r="G78" s="2"/>
      <c r="H78" s="2"/>
      <c r="I78" s="2"/>
      <c r="J78" s="2"/>
      <c r="K78" s="2"/>
      <c r="L78" s="2"/>
      <c r="M78" s="2"/>
      <c r="N78" s="2"/>
      <c r="O78" s="3"/>
      <c r="P78" s="2"/>
      <c r="Q78" s="2"/>
      <c r="R78" s="2"/>
      <c r="S78" s="2"/>
      <c r="T78" s="2"/>
      <c r="U78" s="2"/>
      <c r="V78" s="2"/>
      <c r="W78" s="2"/>
    </row>
    <row r="79" spans="1:23" x14ac:dyDescent="0.25">
      <c r="A79" s="2"/>
      <c r="B79" s="2"/>
      <c r="C79" s="2"/>
      <c r="D79" s="2"/>
      <c r="E79" s="15">
        <v>4674</v>
      </c>
      <c r="F79" s="2"/>
      <c r="G79" s="2"/>
      <c r="H79" s="2"/>
      <c r="I79" s="2"/>
      <c r="J79" s="2"/>
      <c r="K79" s="2"/>
      <c r="L79" s="2"/>
      <c r="M79" s="2"/>
      <c r="N79" s="2"/>
      <c r="O79" s="3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2"/>
      <c r="B80" s="2"/>
      <c r="C80" s="2"/>
      <c r="D80" s="2"/>
      <c r="E80" s="15">
        <v>4702</v>
      </c>
      <c r="F80" s="2"/>
      <c r="G80" s="2"/>
      <c r="H80" s="2"/>
      <c r="I80" s="2"/>
      <c r="J80" s="2"/>
      <c r="K80" s="2"/>
      <c r="L80" s="2"/>
      <c r="M80" s="2"/>
      <c r="N80" s="2"/>
      <c r="O80" s="3"/>
      <c r="P80" s="2"/>
      <c r="Q80" s="2"/>
      <c r="R80" s="2"/>
      <c r="S80" s="2"/>
      <c r="T80" s="2"/>
      <c r="U80" s="2"/>
      <c r="V80" s="2"/>
      <c r="W80" s="2"/>
    </row>
    <row r="81" spans="1:23" x14ac:dyDescent="0.25">
      <c r="A81" s="2"/>
      <c r="B81" s="2"/>
      <c r="C81" s="2"/>
      <c r="D81" s="2"/>
      <c r="E81" s="15">
        <v>4703</v>
      </c>
      <c r="F81" s="2"/>
      <c r="G81" s="2"/>
      <c r="H81" s="2"/>
      <c r="I81" s="2"/>
      <c r="J81" s="2"/>
      <c r="K81" s="2"/>
      <c r="L81" s="2"/>
      <c r="M81" s="2"/>
      <c r="N81" s="2"/>
      <c r="O81" s="3"/>
      <c r="P81" s="2"/>
      <c r="Q81" s="2"/>
      <c r="R81" s="2"/>
      <c r="S81" s="2"/>
      <c r="T81" s="2"/>
      <c r="U81" s="2"/>
      <c r="V81" s="2"/>
      <c r="W81" s="2"/>
    </row>
    <row r="82" spans="1:23" x14ac:dyDescent="0.25">
      <c r="A82" s="2"/>
      <c r="B82" s="2"/>
      <c r="C82" s="2"/>
      <c r="D82" s="2"/>
      <c r="E82" s="15">
        <v>4704</v>
      </c>
      <c r="F82" s="2"/>
      <c r="G82" s="2"/>
      <c r="H82" s="2"/>
      <c r="I82" s="2"/>
      <c r="J82" s="2"/>
      <c r="K82" s="2"/>
      <c r="L82" s="2"/>
      <c r="M82" s="2"/>
      <c r="N82" s="2"/>
      <c r="O82" s="3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A83" s="2"/>
      <c r="B83" s="2"/>
      <c r="C83" s="2"/>
      <c r="D83" s="2"/>
      <c r="E83" s="15">
        <v>4705</v>
      </c>
      <c r="F83" s="2"/>
      <c r="G83" s="2"/>
      <c r="H83" s="2"/>
      <c r="I83" s="2"/>
      <c r="J83" s="2"/>
      <c r="K83" s="2"/>
      <c r="L83" s="2"/>
      <c r="M83" s="2"/>
      <c r="N83" s="2"/>
      <c r="O83" s="3"/>
      <c r="P83" s="2"/>
      <c r="Q83" s="2"/>
      <c r="R83" s="2"/>
      <c r="S83" s="2"/>
      <c r="T83" s="2"/>
      <c r="U83" s="2"/>
      <c r="V83" s="2"/>
      <c r="W83" s="2"/>
    </row>
    <row r="84" spans="1:23" x14ac:dyDescent="0.25">
      <c r="A84" s="2"/>
      <c r="B84" s="2"/>
      <c r="C84" s="2"/>
      <c r="D84" s="2"/>
      <c r="E84" s="15">
        <v>4706</v>
      </c>
      <c r="F84" s="2"/>
      <c r="G84" s="2"/>
      <c r="H84" s="2"/>
      <c r="I84" s="2"/>
      <c r="J84" s="2"/>
      <c r="K84" s="2"/>
      <c r="L84" s="2"/>
      <c r="M84" s="2"/>
      <c r="N84" s="2"/>
      <c r="O84" s="3"/>
      <c r="P84" s="2"/>
      <c r="Q84" s="2"/>
      <c r="R84" s="2"/>
      <c r="S84" s="2"/>
      <c r="T84" s="2"/>
      <c r="U84" s="2"/>
      <c r="V84" s="2"/>
      <c r="W84" s="2"/>
    </row>
    <row r="85" spans="1:23" x14ac:dyDescent="0.25">
      <c r="A85" s="2"/>
      <c r="B85" s="2"/>
      <c r="C85" s="2"/>
      <c r="D85" s="2"/>
      <c r="E85" s="15">
        <v>4707</v>
      </c>
      <c r="F85" s="2"/>
      <c r="G85" s="2"/>
      <c r="H85" s="2"/>
      <c r="I85" s="2"/>
      <c r="J85" s="2"/>
      <c r="K85" s="2"/>
      <c r="L85" s="2"/>
      <c r="M85" s="2"/>
      <c r="N85" s="2"/>
      <c r="O85" s="3"/>
      <c r="P85" s="2"/>
      <c r="Q85" s="2"/>
      <c r="R85" s="2"/>
      <c r="S85" s="2"/>
      <c r="T85" s="2"/>
      <c r="U85" s="2"/>
      <c r="V85" s="2"/>
      <c r="W85" s="2"/>
    </row>
    <row r="86" spans="1:23" x14ac:dyDescent="0.25">
      <c r="A86" s="2"/>
      <c r="B86" s="2"/>
      <c r="C86" s="2"/>
      <c r="D86" s="2"/>
      <c r="E86" s="15">
        <v>4708</v>
      </c>
      <c r="F86" s="2"/>
      <c r="G86" s="2"/>
      <c r="H86" s="2"/>
      <c r="I86" s="2"/>
      <c r="J86" s="2"/>
      <c r="K86" s="2"/>
      <c r="L86" s="2"/>
      <c r="M86" s="2"/>
      <c r="N86" s="2"/>
      <c r="O86" s="3"/>
      <c r="P86" s="2"/>
      <c r="Q86" s="2"/>
      <c r="R86" s="2"/>
      <c r="S86" s="2"/>
      <c r="T86" s="2"/>
      <c r="U86" s="2"/>
      <c r="V86" s="2"/>
      <c r="W86" s="2"/>
    </row>
    <row r="87" spans="1:23" x14ac:dyDescent="0.25">
      <c r="A87" s="3"/>
      <c r="B87" s="3"/>
      <c r="C87" s="3"/>
      <c r="D87" s="3"/>
      <c r="E87" s="15">
        <v>4709</v>
      </c>
      <c r="F87" s="3"/>
      <c r="G87" s="3"/>
      <c r="H87" s="3"/>
      <c r="I87" s="3"/>
      <c r="J87" s="3"/>
      <c r="K87" s="2"/>
      <c r="L87" s="2"/>
      <c r="M87" s="2"/>
      <c r="N87" s="2"/>
      <c r="O87" s="3"/>
      <c r="P87" s="2"/>
      <c r="Q87" s="2"/>
      <c r="R87" s="2"/>
      <c r="S87" s="2"/>
      <c r="T87" s="2"/>
      <c r="U87" s="2"/>
      <c r="V87" s="2"/>
      <c r="W87" s="2"/>
    </row>
    <row r="88" spans="1:23" x14ac:dyDescent="0.25">
      <c r="A88" s="3"/>
      <c r="B88" s="3"/>
      <c r="C88" s="3"/>
      <c r="D88" s="3"/>
      <c r="E88" s="15">
        <v>4710</v>
      </c>
      <c r="F88" s="3"/>
      <c r="G88" s="3"/>
      <c r="H88" s="3"/>
      <c r="I88" s="3"/>
      <c r="J88" s="3"/>
      <c r="K88" s="2"/>
      <c r="L88" s="2"/>
      <c r="M88" s="2"/>
      <c r="N88" s="2"/>
      <c r="O88" s="3"/>
      <c r="P88" s="2"/>
      <c r="Q88" s="2"/>
      <c r="R88" s="2"/>
      <c r="S88" s="2"/>
      <c r="T88" s="2"/>
      <c r="U88" s="2"/>
      <c r="V88" s="2"/>
      <c r="W88" s="2"/>
    </row>
    <row r="89" spans="1:23" x14ac:dyDescent="0.25">
      <c r="A89" s="2"/>
      <c r="B89" s="2"/>
      <c r="C89" s="2"/>
      <c r="D89" s="2"/>
      <c r="E89" s="15">
        <v>4711</v>
      </c>
      <c r="F89" s="2"/>
      <c r="G89" s="2"/>
      <c r="H89" s="2"/>
      <c r="I89" s="2"/>
      <c r="J89" s="2"/>
      <c r="K89" s="2"/>
      <c r="L89" s="2"/>
      <c r="M89" s="2"/>
      <c r="N89" s="2"/>
      <c r="O89" s="3"/>
      <c r="P89" s="2"/>
      <c r="Q89" s="2"/>
      <c r="R89" s="2"/>
      <c r="S89" s="2"/>
      <c r="T89" s="2"/>
      <c r="U89" s="2"/>
      <c r="V89" s="2"/>
      <c r="W89" s="2"/>
    </row>
    <row r="90" spans="1:23" x14ac:dyDescent="0.25">
      <c r="A90" s="2"/>
      <c r="B90" s="2"/>
      <c r="C90" s="2"/>
      <c r="D90" s="2"/>
      <c r="E90" s="15">
        <v>4715</v>
      </c>
      <c r="F90" s="2"/>
      <c r="G90" s="2"/>
      <c r="H90" s="2"/>
      <c r="I90" s="2"/>
      <c r="J90" s="2"/>
      <c r="K90" s="2"/>
      <c r="L90" s="2"/>
      <c r="M90" s="2"/>
      <c r="N90" s="2"/>
      <c r="O90" s="3"/>
      <c r="P90" s="2"/>
      <c r="Q90" s="2"/>
      <c r="R90" s="2"/>
      <c r="S90" s="2"/>
      <c r="T90" s="2"/>
      <c r="U90" s="2"/>
      <c r="V90" s="2"/>
      <c r="W90" s="2"/>
    </row>
    <row r="91" spans="1:23" x14ac:dyDescent="0.25">
      <c r="A91" s="2"/>
      <c r="B91" s="2"/>
      <c r="C91" s="2"/>
      <c r="D91" s="2"/>
      <c r="E91" s="15">
        <v>4718</v>
      </c>
      <c r="F91" s="2"/>
      <c r="G91" s="2"/>
      <c r="H91" s="2"/>
      <c r="I91" s="2"/>
      <c r="J91" s="2"/>
      <c r="K91" s="2"/>
      <c r="L91" s="2"/>
      <c r="M91" s="2"/>
      <c r="N91" s="2"/>
      <c r="O91" s="3"/>
      <c r="P91" s="2"/>
      <c r="Q91" s="2"/>
      <c r="R91" s="2"/>
      <c r="S91" s="2"/>
      <c r="T91" s="2"/>
      <c r="U91" s="2"/>
      <c r="V91" s="2"/>
      <c r="W91" s="2"/>
    </row>
    <row r="92" spans="1:23" x14ac:dyDescent="0.25">
      <c r="A92" s="2"/>
      <c r="B92" s="2"/>
      <c r="C92" s="2"/>
      <c r="D92" s="2"/>
      <c r="E92" s="15">
        <v>4719</v>
      </c>
      <c r="F92" s="2"/>
      <c r="G92" s="2"/>
      <c r="H92" s="2"/>
      <c r="I92" s="2"/>
      <c r="J92" s="2"/>
      <c r="K92" s="2"/>
      <c r="L92" s="2"/>
      <c r="M92" s="2"/>
      <c r="N92" s="2"/>
      <c r="O92" s="3"/>
      <c r="P92" s="2"/>
      <c r="Q92" s="2"/>
      <c r="R92" s="2"/>
      <c r="S92" s="2"/>
      <c r="T92" s="2"/>
      <c r="U92" s="2"/>
      <c r="V92" s="2"/>
      <c r="W92" s="2"/>
    </row>
    <row r="93" spans="1:23" x14ac:dyDescent="0.25">
      <c r="A93" s="2"/>
      <c r="B93" s="2"/>
      <c r="C93" s="2"/>
      <c r="D93" s="2"/>
      <c r="E93" s="15">
        <v>4720</v>
      </c>
      <c r="F93" s="2"/>
      <c r="G93" s="2"/>
      <c r="H93" s="2"/>
      <c r="I93" s="2"/>
      <c r="J93" s="2"/>
      <c r="K93" s="2"/>
      <c r="L93" s="2"/>
      <c r="M93" s="2"/>
      <c r="N93" s="2"/>
      <c r="O93" s="3"/>
      <c r="P93" s="2"/>
      <c r="Q93" s="2"/>
      <c r="R93" s="2"/>
      <c r="S93" s="2"/>
      <c r="T93" s="2"/>
      <c r="U93" s="2"/>
      <c r="V93" s="2"/>
      <c r="W93" s="2"/>
    </row>
    <row r="94" spans="1:23" x14ac:dyDescent="0.25">
      <c r="A94" s="2"/>
      <c r="B94" s="2"/>
      <c r="C94" s="2"/>
      <c r="D94" s="2"/>
      <c r="E94" s="15">
        <v>4723</v>
      </c>
      <c r="F94" s="2"/>
      <c r="G94" s="2"/>
      <c r="H94" s="2"/>
      <c r="I94" s="2"/>
      <c r="J94" s="2"/>
      <c r="K94" s="2"/>
      <c r="L94" s="2"/>
      <c r="M94" s="2"/>
      <c r="N94" s="2"/>
      <c r="O94" s="3"/>
      <c r="P94" s="2"/>
      <c r="Q94" s="2"/>
      <c r="R94" s="2"/>
      <c r="S94" s="2"/>
      <c r="T94" s="2"/>
      <c r="U94" s="2"/>
      <c r="V94" s="2"/>
      <c r="W94" s="2"/>
    </row>
    <row r="95" spans="1:23" x14ac:dyDescent="0.25">
      <c r="A95" s="2"/>
      <c r="B95" s="2"/>
      <c r="C95" s="2"/>
      <c r="D95" s="2"/>
      <c r="E95" s="15">
        <v>4724</v>
      </c>
      <c r="F95" s="2"/>
      <c r="G95" s="2"/>
      <c r="H95" s="2"/>
      <c r="I95" s="2"/>
      <c r="J95" s="2"/>
      <c r="K95" s="2"/>
      <c r="L95" s="2"/>
      <c r="M95" s="2"/>
      <c r="N95" s="2"/>
      <c r="O95" s="3"/>
      <c r="P95" s="2"/>
      <c r="Q95" s="2"/>
      <c r="R95" s="2"/>
      <c r="S95" s="2"/>
      <c r="T95" s="2"/>
      <c r="U95" s="2"/>
      <c r="V95" s="2"/>
      <c r="W95" s="2"/>
    </row>
    <row r="96" spans="1:23" x14ac:dyDescent="0.25">
      <c r="A96" s="2"/>
      <c r="B96" s="2"/>
      <c r="C96" s="2"/>
      <c r="D96" s="2"/>
      <c r="E96" s="15">
        <v>4725</v>
      </c>
      <c r="F96" s="2"/>
      <c r="G96" s="2"/>
      <c r="H96" s="2"/>
      <c r="I96" s="2"/>
      <c r="J96" s="2"/>
      <c r="K96" s="2"/>
      <c r="L96" s="2"/>
      <c r="M96" s="2"/>
      <c r="N96" s="2"/>
      <c r="O96" s="3"/>
      <c r="P96" s="2"/>
      <c r="Q96" s="2"/>
      <c r="R96" s="2"/>
      <c r="S96" s="2"/>
      <c r="T96" s="2"/>
      <c r="U96" s="2"/>
      <c r="V96" s="2"/>
      <c r="W96" s="2"/>
    </row>
    <row r="97" spans="1:23" x14ac:dyDescent="0.25">
      <c r="A97" s="2"/>
      <c r="B97" s="2"/>
      <c r="C97" s="2"/>
      <c r="D97" s="2"/>
      <c r="E97" s="15">
        <v>4726</v>
      </c>
      <c r="F97" s="2"/>
      <c r="G97" s="2"/>
      <c r="H97" s="2"/>
      <c r="I97" s="2"/>
      <c r="J97" s="2"/>
      <c r="K97" s="2"/>
      <c r="L97" s="2"/>
      <c r="M97" s="2"/>
      <c r="N97" s="2"/>
      <c r="O97" s="3"/>
      <c r="P97" s="2"/>
      <c r="Q97" s="2"/>
      <c r="R97" s="2"/>
      <c r="S97" s="2"/>
      <c r="T97" s="2"/>
      <c r="U97" s="2"/>
      <c r="V97" s="2"/>
      <c r="W97" s="2"/>
    </row>
    <row r="98" spans="1:23" x14ac:dyDescent="0.25">
      <c r="A98" s="2"/>
      <c r="B98" s="2"/>
      <c r="C98" s="2"/>
      <c r="D98" s="2"/>
      <c r="E98" s="15">
        <v>4727</v>
      </c>
      <c r="F98" s="2"/>
      <c r="G98" s="2"/>
      <c r="H98" s="2"/>
      <c r="I98" s="2"/>
      <c r="J98" s="2"/>
      <c r="K98" s="2"/>
      <c r="L98" s="2"/>
      <c r="M98" s="2"/>
      <c r="N98" s="2"/>
      <c r="O98" s="3"/>
      <c r="P98" s="2"/>
      <c r="Q98" s="2"/>
      <c r="R98" s="2"/>
      <c r="S98" s="2"/>
      <c r="T98" s="2"/>
      <c r="U98" s="2"/>
      <c r="V98" s="2"/>
      <c r="W98" s="2"/>
    </row>
    <row r="99" spans="1:23" x14ac:dyDescent="0.25">
      <c r="A99" s="2"/>
      <c r="B99" s="2"/>
      <c r="C99" s="2"/>
      <c r="D99" s="2"/>
      <c r="E99" s="15">
        <v>4728</v>
      </c>
      <c r="F99" s="2"/>
      <c r="G99" s="2"/>
      <c r="H99" s="2"/>
      <c r="I99" s="2"/>
      <c r="J99" s="2"/>
      <c r="K99" s="2"/>
      <c r="L99" s="2"/>
      <c r="M99" s="2"/>
      <c r="N99" s="2"/>
      <c r="O99" s="3"/>
      <c r="P99" s="2"/>
      <c r="Q99" s="2"/>
      <c r="R99" s="2"/>
      <c r="S99" s="2"/>
      <c r="T99" s="2"/>
      <c r="U99" s="2"/>
      <c r="V99" s="2"/>
      <c r="W99" s="2"/>
    </row>
    <row r="100" spans="1:23" x14ac:dyDescent="0.25">
      <c r="A100" s="2"/>
      <c r="B100" s="2"/>
      <c r="C100" s="2"/>
      <c r="D100" s="2"/>
      <c r="E100" s="15">
        <v>4731</v>
      </c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2"/>
      <c r="Q100" s="2"/>
      <c r="R100" s="2"/>
      <c r="S100" s="2"/>
      <c r="T100" s="2"/>
      <c r="U100" s="2"/>
      <c r="V100" s="2"/>
      <c r="W100" s="2"/>
    </row>
    <row r="101" spans="1:23" x14ac:dyDescent="0.25">
      <c r="A101" s="2"/>
      <c r="B101" s="2"/>
      <c r="C101" s="2"/>
      <c r="D101" s="2"/>
      <c r="E101" s="15">
        <v>4732</v>
      </c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2"/>
      <c r="Q101" s="2"/>
      <c r="R101" s="2"/>
      <c r="S101" s="2"/>
      <c r="T101" s="2"/>
      <c r="U101" s="2"/>
      <c r="V101" s="2"/>
      <c r="W101" s="2"/>
    </row>
    <row r="102" spans="1:23" x14ac:dyDescent="0.25">
      <c r="A102" s="2"/>
      <c r="B102" s="2"/>
      <c r="C102" s="2"/>
      <c r="D102" s="2"/>
      <c r="E102" s="15" t="s">
        <v>142</v>
      </c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</row>
    <row r="103" spans="1:23" x14ac:dyDescent="0.25">
      <c r="A103" s="2"/>
      <c r="B103" s="2"/>
      <c r="C103" s="2"/>
      <c r="D103" s="2"/>
      <c r="E103" s="15" t="s">
        <v>109</v>
      </c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</row>
    <row r="104" spans="1:23" x14ac:dyDescent="0.25">
      <c r="A104" s="2"/>
      <c r="B104" s="2"/>
      <c r="C104" s="2"/>
      <c r="D104" s="2"/>
      <c r="E104" s="15" t="s">
        <v>107</v>
      </c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</row>
    <row r="105" spans="1:23" x14ac:dyDescent="0.25">
      <c r="A105" s="2"/>
      <c r="B105" s="2"/>
      <c r="C105" s="2"/>
      <c r="D105" s="2"/>
      <c r="E105" s="15" t="s">
        <v>68</v>
      </c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</row>
    <row r="106" spans="1:23" x14ac:dyDescent="0.25">
      <c r="A106" s="2"/>
      <c r="B106" s="2"/>
      <c r="C106" s="2"/>
      <c r="D106" s="2"/>
      <c r="E106" s="15" t="s">
        <v>108</v>
      </c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</row>
    <row r="107" spans="1:23" x14ac:dyDescent="0.25">
      <c r="A107" s="2"/>
      <c r="B107" s="2"/>
      <c r="C107" s="2"/>
      <c r="D107" s="2"/>
      <c r="E107" s="15" t="s">
        <v>69</v>
      </c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</row>
    <row r="108" spans="1:23" x14ac:dyDescent="0.25">
      <c r="A108" s="2"/>
      <c r="B108" s="2"/>
      <c r="C108" s="2"/>
      <c r="D108" s="2"/>
      <c r="E108" s="15" t="s">
        <v>95</v>
      </c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</row>
    <row r="109" spans="1:23" x14ac:dyDescent="0.25">
      <c r="A109" s="2"/>
      <c r="B109" s="2"/>
      <c r="C109" s="2"/>
      <c r="D109" s="2"/>
      <c r="E109" s="15" t="s">
        <v>96</v>
      </c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</row>
    <row r="110" spans="1:23" x14ac:dyDescent="0.25">
      <c r="A110" s="2"/>
      <c r="B110" s="2"/>
      <c r="C110" s="2"/>
      <c r="D110" s="2"/>
      <c r="E110" s="15" t="s">
        <v>93</v>
      </c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</row>
    <row r="111" spans="1:23" x14ac:dyDescent="0.25">
      <c r="A111" s="2"/>
      <c r="B111" s="2"/>
      <c r="C111" s="2"/>
      <c r="D111" s="2"/>
      <c r="E111" s="15" t="s">
        <v>104</v>
      </c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</row>
    <row r="112" spans="1:23" x14ac:dyDescent="0.25">
      <c r="A112" s="2"/>
      <c r="B112" s="2"/>
      <c r="C112" s="2"/>
      <c r="D112" s="2"/>
      <c r="E112" s="15" t="s">
        <v>98</v>
      </c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2"/>
      <c r="B113" s="2"/>
      <c r="C113" s="2"/>
      <c r="D113" s="2"/>
      <c r="E113" s="15" t="s">
        <v>99</v>
      </c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2"/>
      <c r="B114" s="2"/>
      <c r="C114" s="2"/>
      <c r="D114" s="2"/>
      <c r="E114" s="15" t="s">
        <v>97</v>
      </c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2"/>
      <c r="B115" s="2"/>
      <c r="C115" s="2"/>
      <c r="D115" s="2"/>
      <c r="E115" s="15" t="s">
        <v>112</v>
      </c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2"/>
      <c r="B116" s="2"/>
      <c r="C116" s="2"/>
      <c r="D116" s="2"/>
      <c r="E116" s="15" t="s">
        <v>116</v>
      </c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2"/>
      <c r="B117" s="2"/>
      <c r="C117" s="2"/>
      <c r="D117" s="2"/>
      <c r="E117" s="15" t="s">
        <v>117</v>
      </c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2"/>
      <c r="B118" s="2"/>
      <c r="C118" s="2"/>
      <c r="D118" s="2"/>
      <c r="E118" s="15" t="s">
        <v>122</v>
      </c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2"/>
      <c r="B119" s="2"/>
      <c r="C119" s="2"/>
      <c r="D119" s="2"/>
      <c r="E119" s="15" t="s">
        <v>123</v>
      </c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2"/>
      <c r="B120" s="2"/>
      <c r="C120" s="2"/>
      <c r="D120" s="2"/>
      <c r="E120" s="15" t="s">
        <v>128</v>
      </c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2"/>
      <c r="B121" s="2"/>
      <c r="C121" s="2"/>
      <c r="D121" s="2"/>
      <c r="E121" s="15" t="s">
        <v>129</v>
      </c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2"/>
      <c r="B122" s="2"/>
      <c r="C122" s="2"/>
      <c r="D122" s="2"/>
      <c r="E122" s="15" t="s">
        <v>130</v>
      </c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2"/>
      <c r="B123" s="2"/>
      <c r="C123" s="2"/>
      <c r="D123" s="2"/>
      <c r="E123" s="15" t="s">
        <v>143</v>
      </c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2"/>
      <c r="B124" s="2"/>
      <c r="C124" s="2"/>
      <c r="D124" s="2"/>
      <c r="E124" s="15" t="s">
        <v>144</v>
      </c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2"/>
      <c r="B125" s="2"/>
      <c r="C125" s="2"/>
      <c r="D125" s="2"/>
      <c r="E125" s="15" t="s">
        <v>124</v>
      </c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2"/>
      <c r="B126" s="2"/>
      <c r="C126" s="2"/>
      <c r="D126" s="2"/>
      <c r="E126" s="15" t="s">
        <v>125</v>
      </c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2"/>
      <c r="B127" s="2"/>
      <c r="C127" s="2"/>
      <c r="D127" s="2"/>
      <c r="E127" s="15" t="s">
        <v>131</v>
      </c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2"/>
      <c r="B128" s="2"/>
      <c r="C128" s="2"/>
      <c r="D128" s="2"/>
      <c r="E128" s="15" t="s">
        <v>132</v>
      </c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2"/>
      <c r="B129" s="2"/>
      <c r="C129" s="2"/>
      <c r="D129" s="2"/>
      <c r="E129" s="15" t="s">
        <v>133</v>
      </c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2"/>
      <c r="B130" s="2"/>
      <c r="C130" s="2"/>
      <c r="D130" s="2"/>
      <c r="E130" s="15" t="s">
        <v>134</v>
      </c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2"/>
      <c r="B131" s="2"/>
      <c r="C131" s="2"/>
      <c r="D131" s="2"/>
      <c r="E131" s="15" t="s">
        <v>135</v>
      </c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2"/>
      <c r="B132" s="2"/>
      <c r="C132" s="2"/>
      <c r="D132" s="2"/>
      <c r="E132" s="15" t="s">
        <v>118</v>
      </c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2"/>
      <c r="B133" s="2"/>
      <c r="C133" s="2"/>
      <c r="D133" s="2"/>
      <c r="E133" s="15" t="s">
        <v>119</v>
      </c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2"/>
      <c r="B134" s="2"/>
      <c r="C134" s="2"/>
      <c r="D134" s="2"/>
      <c r="E134" s="15" t="s">
        <v>120</v>
      </c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2"/>
      <c r="B135" s="2"/>
      <c r="C135" s="2"/>
      <c r="D135" s="2"/>
      <c r="E135" s="15" t="s">
        <v>100</v>
      </c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2"/>
      <c r="B136" s="2"/>
      <c r="C136" s="2"/>
      <c r="D136" s="2"/>
      <c r="E136" s="14" t="s">
        <v>94</v>
      </c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2"/>
      <c r="B137" s="2"/>
      <c r="C137" s="2"/>
      <c r="D137" s="2"/>
      <c r="E137" s="15" t="s">
        <v>105</v>
      </c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2"/>
      <c r="B138" s="2"/>
      <c r="C138" s="2"/>
      <c r="D138" s="2"/>
      <c r="E138" s="15" t="s">
        <v>106</v>
      </c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2"/>
      <c r="B139" s="2"/>
      <c r="C139" s="2"/>
      <c r="D139" s="2"/>
      <c r="E139" s="15" t="s">
        <v>114</v>
      </c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2"/>
      <c r="B140" s="2"/>
      <c r="C140" s="2"/>
      <c r="D140" s="2"/>
      <c r="E140" s="15" t="s">
        <v>139</v>
      </c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2"/>
      <c r="B141" s="2"/>
      <c r="C141" s="2"/>
      <c r="D141" s="2"/>
      <c r="E141" s="15" t="s">
        <v>140</v>
      </c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2"/>
      <c r="B142" s="2"/>
      <c r="C142" s="2"/>
      <c r="D142" s="2"/>
      <c r="E142" s="14" t="s">
        <v>110</v>
      </c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2"/>
      <c r="B143" s="2"/>
      <c r="C143" s="2"/>
      <c r="D143" s="2"/>
      <c r="E143" s="15" t="s">
        <v>111</v>
      </c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2"/>
      <c r="B144" s="2"/>
      <c r="C144" s="2"/>
      <c r="D144" s="2"/>
      <c r="E144" s="15" t="s">
        <v>141</v>
      </c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2"/>
      <c r="B145" s="2"/>
      <c r="C145" s="2"/>
      <c r="D145" s="2"/>
      <c r="E145" s="15" t="s">
        <v>101</v>
      </c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2"/>
      <c r="B146" s="2"/>
      <c r="C146" s="2"/>
      <c r="D146" s="2"/>
      <c r="E146" s="15" t="s">
        <v>102</v>
      </c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2"/>
      <c r="B147" s="2"/>
      <c r="C147" s="2"/>
      <c r="D147" s="2"/>
      <c r="E147" s="15" t="s">
        <v>103</v>
      </c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2"/>
      <c r="B148" s="2"/>
      <c r="C148" s="2"/>
      <c r="D148" s="2"/>
      <c r="E148" s="15" t="s">
        <v>121</v>
      </c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2"/>
      <c r="B149" s="2"/>
      <c r="C149" s="2"/>
      <c r="D149" s="2"/>
      <c r="E149" s="15" t="s">
        <v>136</v>
      </c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2"/>
      <c r="B150" s="2"/>
      <c r="C150" s="2"/>
      <c r="D150" s="2"/>
      <c r="E150" s="15" t="s">
        <v>115</v>
      </c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2"/>
      <c r="B151" s="2"/>
      <c r="C151" s="2"/>
      <c r="D151" s="2"/>
      <c r="E151" s="15" t="s">
        <v>113</v>
      </c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2"/>
      <c r="B152" s="2"/>
      <c r="C152" s="2"/>
      <c r="D152" s="2"/>
      <c r="E152" s="15" t="s">
        <v>126</v>
      </c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2"/>
      <c r="B153" s="2"/>
      <c r="C153" s="2"/>
      <c r="D153" s="2"/>
      <c r="E153" s="15" t="s">
        <v>137</v>
      </c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2"/>
      <c r="B154" s="2"/>
      <c r="C154" s="2"/>
      <c r="D154" s="2"/>
      <c r="E154" s="15" t="s">
        <v>138</v>
      </c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2"/>
      <c r="B155" s="2"/>
      <c r="C155" s="2"/>
      <c r="D155" s="2"/>
      <c r="E155" s="15" t="s">
        <v>127</v>
      </c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2"/>
      <c r="B156" s="2"/>
      <c r="C156" s="2"/>
      <c r="D156" s="2"/>
      <c r="E156" s="15" t="s">
        <v>36</v>
      </c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5F157912DE0040BDE34EE184FE7499" ma:contentTypeVersion="12" ma:contentTypeDescription="Create a new document." ma:contentTypeScope="" ma:versionID="9f2a071fdd9cd13d2d30f270fc5be53c">
  <xsd:schema xmlns:xsd="http://www.w3.org/2001/XMLSchema" xmlns:xs="http://www.w3.org/2001/XMLSchema" xmlns:p="http://schemas.microsoft.com/office/2006/metadata/properties" xmlns:ns3="5c3e9768-4ef0-4da4-b658-0be7e388726c" xmlns:ns4="740ccc30-65f6-49ec-a475-9fdaf8a04c66" targetNamespace="http://schemas.microsoft.com/office/2006/metadata/properties" ma:root="true" ma:fieldsID="bdcb29cebc81e79693bbcfb6f910dfba" ns3:_="" ns4:_="">
    <xsd:import namespace="5c3e9768-4ef0-4da4-b658-0be7e388726c"/>
    <xsd:import namespace="740ccc30-65f6-49ec-a475-9fdaf8a04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e9768-4ef0-4da4-b658-0be7e38872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ccc30-65f6-49ec-a475-9fdaf8a04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08FB9D-68D8-4037-9D51-E5C47F5BA5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e9768-4ef0-4da4-b658-0be7e388726c"/>
    <ds:schemaRef ds:uri="740ccc30-65f6-49ec-a475-9fdaf8a04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BE672F-CF73-4351-BF67-09EB5F4A83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EF42E9-BD5C-4FE8-AF4E-ABA6ABC6B667}">
  <ds:schemaRefs>
    <ds:schemaRef ds:uri="5c3e9768-4ef0-4da4-b658-0be7e388726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40ccc30-65f6-49ec-a475-9fdaf8a04c6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Test Parameters</vt:lpstr>
      <vt:lpstr>Data Sheet 1</vt:lpstr>
      <vt:lpstr>Data Sheet 2</vt:lpstr>
      <vt:lpstr>TEST 1</vt:lpstr>
      <vt:lpstr>TEST 2</vt:lpstr>
      <vt:lpstr>TEST 3</vt:lpstr>
      <vt:lpstr>Drop Down Box Info</vt:lpstr>
      <vt:lpstr>'Data Sheet 1'!Print_Area</vt:lpstr>
      <vt:lpstr>'Data Sheet 2'!Print_Area</vt:lpstr>
      <vt:lpstr>'TEST 1'!Print_Area</vt:lpstr>
      <vt:lpstr>'TEST 2'!Print_Area</vt:lpstr>
      <vt:lpstr>'TEST 3'!Print_Area</vt:lpstr>
      <vt:lpstr>'Test Parameters'!Print_Area</vt:lpstr>
    </vt:vector>
  </TitlesOfParts>
  <Company>Greening Testing Laboratories,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W. Greening Jr.;kmachus@greeninginc.com</dc:creator>
  <cp:lastModifiedBy>Wendy Grubbs</cp:lastModifiedBy>
  <cp:lastPrinted>2020-10-27T18:56:06Z</cp:lastPrinted>
  <dcterms:created xsi:type="dcterms:W3CDTF">2010-09-14T13:35:12Z</dcterms:created>
  <dcterms:modified xsi:type="dcterms:W3CDTF">2020-10-27T19:04:42Z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0x0101000E5F157912DE0040BDE34EE184FE7499</vt:lpwstr>
  </property>
</Properties>
</file>